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mmalezija\Desktop\Nabava 9._Izvedba radova_HMA\Poziv i prilozi za objavu\Prilog 4. Troškovnici i tehničke specifikacije\"/>
    </mc:Choice>
  </mc:AlternateContent>
  <xr:revisionPtr revIDLastSave="0" documentId="13_ncr:1_{173245EB-732D-430C-8132-C2802D304D96}" xr6:coauthVersionLast="47" xr6:coauthVersionMax="47" xr10:uidLastSave="{00000000-0000-0000-0000-000000000000}"/>
  <bookViews>
    <workbookView xWindow="6030" yWindow="2340" windowWidth="22770" windowHeight="11430" activeTab="7" xr2:uid="{2FF1CC41-E671-4C4F-A8C9-D0F8E58C6C74}"/>
  </bookViews>
  <sheets>
    <sheet name="Naslovnica" sheetId="19" r:id="rId1"/>
    <sheet name="Rekapitulacija" sheetId="21" r:id="rId2"/>
    <sheet name="Opći uvjeti" sheetId="8" r:id="rId3"/>
    <sheet name="A. Građevinsko-obrtnički radovi" sheetId="3" r:id="rId4"/>
    <sheet name="B. Vodovd i odvodnja" sheetId="22" r:id="rId5"/>
    <sheet name="C. Struja i vatrodojava" sheetId="23" r:id="rId6"/>
    <sheet name="D. Grijanje i hlađenje" sheetId="24" r:id="rId7"/>
    <sheet name="List1" sheetId="25" r:id="rId8"/>
  </sheets>
  <externalReferences>
    <externalReference r:id="rId9"/>
  </externalReferences>
  <definedNames>
    <definedName name="_1Excel_BuiltIn_Print_Area_1">#REF!</definedName>
    <definedName name="ASD">#REF!</definedName>
    <definedName name="AVD">#REF!</definedName>
    <definedName name="BETONSKI_I_ARM.BET._RADOVI">#REF!</definedName>
    <definedName name="BETONSKI_I_ARM.BETONSKI_RADOVI">#REF!</definedName>
    <definedName name="BOD">#REF!</definedName>
    <definedName name="BODIC">#REF!</definedName>
    <definedName name="BODICA">#REF!</definedName>
    <definedName name="BRAVARIJA_SKLONIŠTA">#REF!</definedName>
    <definedName name="CRNA_BRAVARIJA">#REF!</definedName>
    <definedName name="č">#REF!</definedName>
    <definedName name="ČELIČNA_KONSTRUKCIJA">#REF!</definedName>
    <definedName name="dd">#REF!</definedName>
    <definedName name="DIMNJACI">#REF!</definedName>
    <definedName name="DIZALA">#REF!</definedName>
    <definedName name="EXCEG">#REF!</definedName>
    <definedName name="Excel_BuiltIn_Print_Area_1">#REF!</definedName>
    <definedName name="Excel_BuiltIn_Print_Area_1_1">#REF!</definedName>
    <definedName name="Excel_BuiltIn_Print_Area_2">#REF!</definedName>
    <definedName name="Excel_BuiltIn_Print_Area_3">#REF!</definedName>
    <definedName name="Excel_BuiltIn_Print_Area_4">#REF!</definedName>
    <definedName name="Excel_BuiltIn_Print_Area_5">#REF!</definedName>
    <definedName name="Excel_BuiltIn_Print_Titles">#REF!</definedName>
    <definedName name="Excel_BuiltIn_Print_Titles_1">#REF!</definedName>
    <definedName name="Excel_BuiltIn_Print_Titles_1_1">#REF!</definedName>
    <definedName name="Excel_BuiltIn_Print_Titles_2">#REF!</definedName>
    <definedName name="Excel_BuiltIn_Print_Titles_3">#REF!</definedName>
    <definedName name="Excel_BuiltIn_Print_Titles_4">#REF!</definedName>
    <definedName name="Excel_BuiltIn_Print_Titles_5">#REF!</definedName>
    <definedName name="FASADERSKI_RADOVI">#REF!</definedName>
    <definedName name="Gradjevina">#REF!</definedName>
    <definedName name="INOX_BRAVARIJA">#REF!</definedName>
    <definedName name="_xlnm.Print_Titles" localSheetId="3">'A. Građevinsko-obrtnički radovi'!$1:$2</definedName>
    <definedName name="_xlnm.Print_Titles" localSheetId="4">'B. Vodovd i odvodnja'!$1:$2</definedName>
    <definedName name="_xlnm.Print_Titles" localSheetId="5">'C. Struja i vatrodojava'!$1:$2</definedName>
    <definedName name="_xlnm.Print_Titles" localSheetId="6">'D. Grijanje i hlađenje'!$1:$2</definedName>
    <definedName name="IZOLACIJE">[1]dvorana!#REF!</definedName>
    <definedName name="IZOLATERSKI_RADOVI">#REF!</definedName>
    <definedName name="k">#REF!</definedName>
    <definedName name="KAMENARSKI_RADOVI">#REF!</definedName>
    <definedName name="KERAMIČARSKI_I_KAMENARSKI_RADOVI">[1]dvorana!#REF!</definedName>
    <definedName name="KERAMIČARSKI_RADOVI">#REF!</definedName>
    <definedName name="KROVOPOKRIVAČKI_RADOVI">#REF!</definedName>
    <definedName name="LIMARSKI_RADOVI">#REF!</definedName>
    <definedName name="M">#REF!</definedName>
    <definedName name="MMMMMMMM">#REF!</definedName>
    <definedName name="NEHRĐAJUĆA_BRAVARIJA">#REF!</definedName>
    <definedName name="OSTALI_RADOVI">#REF!</definedName>
    <definedName name="PILOTI">#REF!</definedName>
    <definedName name="PODOVI">#REF!</definedName>
    <definedName name="_xlnm.Print_Area" localSheetId="3">'A. Građevinsko-obrtnički radovi'!$A$1:$G$737</definedName>
    <definedName name="_xlnm.Print_Area" localSheetId="4">'B. Vodovd i odvodnja'!$A:$G</definedName>
    <definedName name="_xlnm.Print_Area" localSheetId="5">'C. Struja i vatrodojava'!$A:$G</definedName>
    <definedName name="_xlnm.Print_Area" localSheetId="6">'D. Grijanje i hlađenje'!$A:$G</definedName>
    <definedName name="_xlnm.Print_Area" localSheetId="0">Naslovnica!$A:$B</definedName>
    <definedName name="_xlnm.Print_Area" localSheetId="2">'Opći uvjeti'!$A$1:$A$238</definedName>
    <definedName name="_xlnm.Print_Area" localSheetId="1">Rekapitulacija!$A$1:$G$17</definedName>
    <definedName name="Ponudjac">#REF!</definedName>
    <definedName name="pop">#REF!</definedName>
    <definedName name="PREGRADNE_STIJENE">#REF!</definedName>
    <definedName name="PROTUPOŽARNA_BRAVARIJA">#REF!</definedName>
    <definedName name="R_E_K_A_P_I_T_U_L_A_C_I_J_A">#REF!</definedName>
    <definedName name="rbr">#REF!</definedName>
    <definedName name="RTG_BRAVARIJA">#REF!</definedName>
    <definedName name="RUŠENJA_I_PRILAGODBE">#REF!</definedName>
    <definedName name="RUŠENJA_I_PRILAGODBE_GRAĐEVINSKIH_ELEMENATA_POSTOJEĆIH_GRAĐEVINA">[1]dvorana!#REF!</definedName>
    <definedName name="SOBOSLIKARSKI_RADOVI">#REF!</definedName>
    <definedName name="SPUŠTENI_STROPOVI">#REF!</definedName>
    <definedName name="STOLARSKI_RADOVI">#REF!</definedName>
    <definedName name="UKLANJANJE_OBJEKATA_I_IZGRADNJA_PRIVREMENE_SAOBRAČAJNICE">#REF!</definedName>
    <definedName name="UNUTARNJA_ALUMINIJSKA__BRAVARIJA">#REF!</definedName>
    <definedName name="UNUTARNJA_ALUMINIJSKA_BRAVARIJA">#REF!</definedName>
    <definedName name="VANJSKA_ALUMINIJSKA__BRAVARIJA">#REF!</definedName>
    <definedName name="VANJSKA_ALUMINIJSKA_BRAVARIJA">#REF!</definedName>
    <definedName name="ZEMLJANI_RADOVI">#REF!</definedName>
    <definedName name="ZIDARSKI_RADOVI">#REF!</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73" i="3" l="1"/>
  <c r="G577" i="3"/>
  <c r="G578" i="3"/>
  <c r="G579" i="3"/>
  <c r="G580" i="3"/>
  <c r="G581" i="3"/>
  <c r="G582" i="3"/>
  <c r="G583" i="3"/>
  <c r="G584" i="3"/>
  <c r="G585" i="3"/>
  <c r="G587" i="3"/>
  <c r="G589" i="3"/>
  <c r="C591" i="3"/>
  <c r="G600" i="3"/>
  <c r="G591" i="3" l="1"/>
  <c r="G503" i="3" l="1"/>
  <c r="G523" i="3"/>
  <c r="G522" i="3"/>
  <c r="G360" i="3" l="1"/>
  <c r="G361" i="3"/>
  <c r="G370" i="3" l="1"/>
  <c r="G556" i="3"/>
  <c r="G82" i="22" l="1"/>
  <c r="G164" i="22"/>
  <c r="G380" i="3" l="1"/>
  <c r="G379" i="3"/>
  <c r="G376" i="3"/>
  <c r="G375" i="3"/>
  <c r="G82" i="3" l="1"/>
  <c r="G275" i="3" l="1"/>
  <c r="G527" i="3"/>
  <c r="G663" i="3"/>
  <c r="C705" i="3" l="1"/>
  <c r="C707" i="3"/>
  <c r="C709" i="3"/>
  <c r="C17" i="21" l="1"/>
  <c r="C13" i="21"/>
  <c r="G661" i="3" l="1"/>
  <c r="G475" i="3"/>
  <c r="G168" i="3"/>
  <c r="G166" i="3"/>
  <c r="G167" i="3"/>
  <c r="G163" i="3"/>
  <c r="G164" i="3"/>
  <c r="G165" i="3"/>
  <c r="G158" i="3"/>
  <c r="G159" i="3"/>
  <c r="G160" i="3"/>
  <c r="G161" i="3"/>
  <c r="G162" i="3"/>
  <c r="G157" i="3"/>
  <c r="G130" i="3"/>
  <c r="G156" i="3"/>
  <c r="G155" i="3"/>
  <c r="G151" i="3"/>
  <c r="G152" i="3"/>
  <c r="G153" i="3"/>
  <c r="G154" i="3"/>
  <c r="G146" i="3"/>
  <c r="G147" i="3"/>
  <c r="G148" i="3"/>
  <c r="G149" i="3"/>
  <c r="G238" i="3"/>
  <c r="G366" i="3"/>
  <c r="G365" i="3"/>
  <c r="G372" i="3"/>
  <c r="G368" i="3"/>
  <c r="G150" i="3"/>
  <c r="G143" i="3"/>
  <c r="G142" i="3"/>
  <c r="G141" i="3"/>
  <c r="G140" i="3"/>
  <c r="G139" i="3"/>
  <c r="G138" i="3"/>
  <c r="G137" i="3"/>
  <c r="G136" i="3"/>
  <c r="G135" i="3"/>
  <c r="G134" i="3"/>
  <c r="G133" i="3"/>
  <c r="G132" i="3"/>
  <c r="G131" i="3"/>
  <c r="G184" i="3"/>
  <c r="G182" i="3"/>
  <c r="G181" i="3"/>
  <c r="G180" i="3"/>
  <c r="G179" i="3"/>
  <c r="G178" i="3"/>
  <c r="G177" i="3"/>
  <c r="G176" i="3"/>
  <c r="G175" i="3"/>
  <c r="G174" i="3"/>
  <c r="G173" i="3"/>
  <c r="G172" i="3"/>
  <c r="G171" i="3"/>
  <c r="C382" i="3"/>
  <c r="G456" i="3"/>
  <c r="G460" i="3"/>
  <c r="G458" i="3"/>
  <c r="G479" i="3"/>
  <c r="G236" i="3"/>
  <c r="G216" i="3"/>
  <c r="G273" i="3"/>
  <c r="G80" i="3"/>
  <c r="G644" i="3"/>
  <c r="G618" i="3"/>
  <c r="G619" i="3"/>
  <c r="G265" i="3"/>
  <c r="G127" i="3"/>
  <c r="G116" i="3"/>
  <c r="G115" i="3"/>
  <c r="G126" i="3"/>
  <c r="G125" i="3"/>
  <c r="G124" i="3"/>
  <c r="G123" i="3"/>
  <c r="G112" i="3"/>
  <c r="G119" i="3"/>
  <c r="G110" i="3"/>
  <c r="G109" i="3"/>
  <c r="G120" i="3"/>
  <c r="G122" i="3"/>
  <c r="G121" i="3"/>
  <c r="G114" i="3"/>
  <c r="G113" i="3"/>
  <c r="G111" i="3"/>
  <c r="G477" i="3"/>
  <c r="A11" i="21" l="1"/>
  <c r="C11" i="21"/>
  <c r="C62" i="24"/>
  <c r="C60" i="24"/>
  <c r="C64" i="24"/>
  <c r="G35" i="24"/>
  <c r="G37" i="24"/>
  <c r="G39" i="24"/>
  <c r="G41" i="24"/>
  <c r="G43" i="24"/>
  <c r="G45" i="24"/>
  <c r="G47" i="24"/>
  <c r="G49" i="24"/>
  <c r="G28" i="24"/>
  <c r="G26" i="24"/>
  <c r="G24" i="24"/>
  <c r="C51" i="24"/>
  <c r="C30" i="24"/>
  <c r="C19" i="24"/>
  <c r="G17" i="24"/>
  <c r="G15" i="24"/>
  <c r="G13" i="24"/>
  <c r="G11" i="24"/>
  <c r="C58" i="24"/>
  <c r="C54" i="24"/>
  <c r="C9" i="21"/>
  <c r="A9" i="21"/>
  <c r="C135" i="23"/>
  <c r="C133" i="23"/>
  <c r="C137" i="23"/>
  <c r="C129" i="23"/>
  <c r="G124" i="23"/>
  <c r="G120" i="23"/>
  <c r="G112" i="23"/>
  <c r="G108" i="23"/>
  <c r="G102" i="23"/>
  <c r="G96" i="23"/>
  <c r="G92" i="23"/>
  <c r="G90" i="23"/>
  <c r="G86" i="23"/>
  <c r="G80" i="23"/>
  <c r="G78" i="23"/>
  <c r="G72" i="23"/>
  <c r="G27" i="23"/>
  <c r="G29" i="23"/>
  <c r="G31" i="23"/>
  <c r="G33" i="23"/>
  <c r="G37" i="23"/>
  <c r="G51" i="24" l="1"/>
  <c r="G62" i="24" s="1"/>
  <c r="G30" i="24"/>
  <c r="G60" i="24" s="1"/>
  <c r="G19" i="24"/>
  <c r="G58" i="24" s="1"/>
  <c r="E116" i="23"/>
  <c r="E114" i="23"/>
  <c r="G114" i="23" s="1"/>
  <c r="E110" i="23"/>
  <c r="E104" i="23"/>
  <c r="G104" i="23" s="1"/>
  <c r="E98" i="23"/>
  <c r="E94" i="23"/>
  <c r="G94" i="23" s="1"/>
  <c r="E84" i="23"/>
  <c r="G84" i="23" s="1"/>
  <c r="E82" i="23"/>
  <c r="G82" i="23" s="1"/>
  <c r="E74" i="23"/>
  <c r="G63" i="23"/>
  <c r="G61" i="23"/>
  <c r="G59" i="23"/>
  <c r="G57" i="23"/>
  <c r="G55" i="23"/>
  <c r="G53" i="23"/>
  <c r="G51" i="23"/>
  <c r="G49" i="23"/>
  <c r="G47" i="23"/>
  <c r="G45" i="23"/>
  <c r="G43" i="23"/>
  <c r="G41" i="23"/>
  <c r="G39" i="23"/>
  <c r="G25" i="23"/>
  <c r="G23" i="23"/>
  <c r="G14" i="23"/>
  <c r="G12" i="23"/>
  <c r="C181" i="22"/>
  <c r="C179" i="22"/>
  <c r="C177" i="22"/>
  <c r="C175" i="22"/>
  <c r="C173" i="22"/>
  <c r="G161" i="22"/>
  <c r="G157" i="22"/>
  <c r="G155" i="22"/>
  <c r="G153" i="22"/>
  <c r="G151" i="22"/>
  <c r="G148" i="22"/>
  <c r="G145" i="22"/>
  <c r="G141" i="22"/>
  <c r="G140" i="22"/>
  <c r="G137" i="22"/>
  <c r="G136" i="22"/>
  <c r="G135" i="22"/>
  <c r="G134" i="22"/>
  <c r="G124" i="22"/>
  <c r="G123" i="22"/>
  <c r="G120" i="22"/>
  <c r="G119" i="22"/>
  <c r="G117" i="22"/>
  <c r="G114" i="22"/>
  <c r="G111" i="22"/>
  <c r="G110" i="22"/>
  <c r="G107" i="22"/>
  <c r="G105" i="22"/>
  <c r="G101" i="22"/>
  <c r="G100" i="22"/>
  <c r="G99" i="22"/>
  <c r="G98" i="22"/>
  <c r="G97" i="22"/>
  <c r="G96" i="22"/>
  <c r="G93" i="22"/>
  <c r="G92" i="22"/>
  <c r="G80" i="22"/>
  <c r="G72" i="22"/>
  <c r="G70" i="22"/>
  <c r="G68" i="22"/>
  <c r="G66" i="22"/>
  <c r="G64" i="22"/>
  <c r="G62" i="22"/>
  <c r="G61" i="22"/>
  <c r="G57" i="22"/>
  <c r="G56" i="22"/>
  <c r="G53" i="22"/>
  <c r="G52" i="22"/>
  <c r="G49" i="22"/>
  <c r="G48" i="22"/>
  <c r="G45" i="22"/>
  <c r="G44" i="22"/>
  <c r="G41" i="22"/>
  <c r="G40" i="22"/>
  <c r="G37" i="22"/>
  <c r="G36" i="22"/>
  <c r="G35" i="22"/>
  <c r="G32" i="22"/>
  <c r="G31" i="22"/>
  <c r="G30" i="22"/>
  <c r="G22" i="22"/>
  <c r="G21" i="22"/>
  <c r="G19" i="22"/>
  <c r="G15" i="22"/>
  <c r="G14" i="22"/>
  <c r="G12" i="22"/>
  <c r="G11" i="22"/>
  <c r="C7" i="21"/>
  <c r="A7" i="21"/>
  <c r="C184" i="22"/>
  <c r="C169" i="22"/>
  <c r="C701" i="3"/>
  <c r="G131" i="22"/>
  <c r="G90" i="22"/>
  <c r="G126" i="22" l="1"/>
  <c r="G179" i="22" s="1"/>
  <c r="G166" i="22"/>
  <c r="G181" i="22" s="1"/>
  <c r="G84" i="22"/>
  <c r="G177" i="22" s="1"/>
  <c r="G74" i="22"/>
  <c r="G175" i="22" s="1"/>
  <c r="G24" i="22"/>
  <c r="G173" i="22" s="1"/>
  <c r="G64" i="24"/>
  <c r="G11" i="21" s="1"/>
  <c r="E76" i="23"/>
  <c r="G76" i="23" s="1"/>
  <c r="G74" i="23"/>
  <c r="E100" i="23"/>
  <c r="G100" i="23" s="1"/>
  <c r="G98" i="23"/>
  <c r="E122" i="23"/>
  <c r="G122" i="23" s="1"/>
  <c r="G110" i="23"/>
  <c r="E118" i="23"/>
  <c r="G118" i="23" s="1"/>
  <c r="G116" i="23"/>
  <c r="G65" i="23"/>
  <c r="G133" i="23" s="1"/>
  <c r="C5" i="21"/>
  <c r="A5" i="21"/>
  <c r="G184" i="22" l="1"/>
  <c r="G7" i="21" s="1"/>
  <c r="G126" i="23"/>
  <c r="G135" i="23" s="1"/>
  <c r="G137" i="23" s="1"/>
  <c r="G9" i="21" s="1"/>
  <c r="G454" i="3" l="1"/>
  <c r="G643" i="3"/>
  <c r="G642" i="3"/>
  <c r="G641" i="3"/>
  <c r="G640" i="3"/>
  <c r="G635" i="3"/>
  <c r="G634" i="3"/>
  <c r="G633" i="3"/>
  <c r="G632" i="3"/>
  <c r="G631" i="3"/>
  <c r="G630" i="3"/>
  <c r="G629" i="3"/>
  <c r="G628" i="3"/>
  <c r="G627" i="3"/>
  <c r="G626" i="3"/>
  <c r="G623" i="3"/>
  <c r="G622" i="3"/>
  <c r="G621" i="3"/>
  <c r="G620" i="3"/>
  <c r="G617" i="3"/>
  <c r="G264" i="3" l="1"/>
  <c r="G263" i="3"/>
  <c r="G262" i="3"/>
  <c r="G357" i="3"/>
  <c r="E232" i="3"/>
  <c r="G232" i="3" s="1"/>
  <c r="G192" i="3"/>
  <c r="G212" i="3"/>
  <c r="G230" i="3"/>
  <c r="G340" i="3"/>
  <c r="G339" i="3"/>
  <c r="G338" i="3"/>
  <c r="G672" i="3"/>
  <c r="G671" i="3"/>
  <c r="G682" i="3" l="1"/>
  <c r="G684" i="3" l="1"/>
  <c r="C649" i="3" l="1"/>
  <c r="G415" i="3"/>
  <c r="G214" i="3"/>
  <c r="G256" i="3"/>
  <c r="G210" i="3"/>
  <c r="G208" i="3"/>
  <c r="G206" i="3"/>
  <c r="G204" i="3"/>
  <c r="G74" i="3"/>
  <c r="G200" i="3"/>
  <c r="G22" i="3"/>
  <c r="G554" i="3" l="1"/>
  <c r="G553" i="3"/>
  <c r="G552" i="3"/>
  <c r="G551" i="3"/>
  <c r="G550" i="3"/>
  <c r="G549" i="3"/>
  <c r="G548" i="3"/>
  <c r="G545" i="3"/>
  <c r="G544" i="3"/>
  <c r="G543" i="3"/>
  <c r="G542" i="3"/>
  <c r="G541" i="3"/>
  <c r="G518" i="3"/>
  <c r="G519" i="3"/>
  <c r="G495" i="3"/>
  <c r="G497" i="3"/>
  <c r="G696" i="3"/>
  <c r="G695" i="3"/>
  <c r="G448" i="3"/>
  <c r="G443" i="3"/>
  <c r="G442" i="3"/>
  <c r="G441" i="3"/>
  <c r="G440" i="3"/>
  <c r="G439" i="3"/>
  <c r="G438" i="3"/>
  <c r="G435" i="3"/>
  <c r="G434" i="3"/>
  <c r="G433" i="3"/>
  <c r="G432" i="3"/>
  <c r="G392" i="3"/>
  <c r="G391" i="3"/>
  <c r="G396" i="3"/>
  <c r="G395" i="3"/>
  <c r="G403" i="3"/>
  <c r="G402" i="3"/>
  <c r="G407" i="3"/>
  <c r="G406" i="3"/>
  <c r="G413" i="3"/>
  <c r="G412" i="3"/>
  <c r="G411" i="3"/>
  <c r="G410" i="3"/>
  <c r="G346" i="3"/>
  <c r="G362" i="3"/>
  <c r="G330" i="3"/>
  <c r="G329" i="3"/>
  <c r="G328" i="3"/>
  <c r="G351" i="3"/>
  <c r="G350" i="3"/>
  <c r="G349" i="3"/>
  <c r="G345" i="3"/>
  <c r="G344" i="3"/>
  <c r="G343" i="3"/>
  <c r="G335" i="3"/>
  <c r="G334" i="3"/>
  <c r="G333" i="3"/>
  <c r="G325" i="3"/>
  <c r="G324" i="3"/>
  <c r="G321" i="3"/>
  <c r="G320" i="3"/>
  <c r="G317" i="3"/>
  <c r="G316" i="3"/>
  <c r="G304" i="3"/>
  <c r="G302" i="3"/>
  <c r="G300" i="3"/>
  <c r="G298" i="3"/>
  <c r="G292" i="3"/>
  <c r="G202" i="3"/>
  <c r="G78" i="3"/>
  <c r="G76" i="3"/>
  <c r="G271" i="3"/>
  <c r="G267" i="3"/>
  <c r="G259" i="3"/>
  <c r="G269" i="3"/>
  <c r="G240" i="3"/>
  <c r="G234" i="3"/>
  <c r="G228" i="3"/>
  <c r="G254" i="3"/>
  <c r="G253" i="3"/>
  <c r="G226" i="3"/>
  <c r="G224" i="3"/>
  <c r="G222" i="3"/>
  <c r="G250" i="3"/>
  <c r="G248" i="3"/>
  <c r="G246" i="3"/>
  <c r="G242" i="3"/>
  <c r="G186" i="3"/>
  <c r="G244" i="3"/>
  <c r="G680" i="3"/>
  <c r="G678" i="3"/>
  <c r="G676" i="3"/>
  <c r="G674" i="3"/>
  <c r="G220" i="3"/>
  <c r="G198" i="3"/>
  <c r="G196" i="3"/>
  <c r="G194" i="3"/>
  <c r="G59" i="3"/>
  <c r="G62" i="3"/>
  <c r="G61" i="3"/>
  <c r="G60" i="3"/>
  <c r="G56" i="3"/>
  <c r="G55" i="3"/>
  <c r="G54" i="3"/>
  <c r="G53" i="3"/>
  <c r="G52" i="3"/>
  <c r="G51" i="3"/>
  <c r="G191" i="3"/>
  <c r="G190" i="3"/>
  <c r="G189" i="3"/>
  <c r="G38" i="3"/>
  <c r="G37" i="3"/>
  <c r="G89" i="3"/>
  <c r="G87" i="3"/>
  <c r="G34" i="3"/>
  <c r="G32" i="3"/>
  <c r="G30" i="3"/>
  <c r="G28" i="3"/>
  <c r="G44" i="3"/>
  <c r="G26" i="3"/>
  <c r="G24" i="3"/>
  <c r="G20" i="3"/>
  <c r="G13" i="3"/>
  <c r="G68" i="3"/>
  <c r="G17" i="3"/>
  <c r="C735" i="3"/>
  <c r="C733" i="3"/>
  <c r="C731" i="3"/>
  <c r="C729" i="3"/>
  <c r="C727" i="3"/>
  <c r="C725" i="3"/>
  <c r="C723" i="3"/>
  <c r="C721" i="3"/>
  <c r="C719" i="3"/>
  <c r="C717" i="3"/>
  <c r="C715" i="3"/>
  <c r="C713" i="3"/>
  <c r="C711" i="3"/>
  <c r="C737" i="3"/>
  <c r="C686" i="3"/>
  <c r="C698" i="3"/>
  <c r="C665" i="3"/>
  <c r="G493" i="3"/>
  <c r="G501" i="3"/>
  <c r="G491" i="3"/>
  <c r="G489" i="3"/>
  <c r="C602" i="3"/>
  <c r="C560" i="3"/>
  <c r="G558" i="3"/>
  <c r="G538" i="3"/>
  <c r="C529" i="3"/>
  <c r="G525" i="3"/>
  <c r="G515" i="3"/>
  <c r="G513" i="3"/>
  <c r="C505" i="3"/>
  <c r="G499" i="3"/>
  <c r="G646" i="3"/>
  <c r="C481" i="3"/>
  <c r="G473" i="3"/>
  <c r="G471" i="3"/>
  <c r="C462" i="3"/>
  <c r="G452" i="3"/>
  <c r="G450" i="3"/>
  <c r="G445" i="3"/>
  <c r="G429" i="3"/>
  <c r="G427" i="3"/>
  <c r="G425" i="3"/>
  <c r="C417" i="3"/>
  <c r="G398" i="3"/>
  <c r="G355" i="3"/>
  <c r="G353" i="3"/>
  <c r="C306" i="3"/>
  <c r="C277" i="3"/>
  <c r="G294" i="3"/>
  <c r="G290" i="3"/>
  <c r="G288" i="3"/>
  <c r="G725" i="3" l="1"/>
  <c r="G698" i="3"/>
  <c r="G735" i="3" s="1"/>
  <c r="G382" i="3"/>
  <c r="G711" i="3" s="1"/>
  <c r="G665" i="3"/>
  <c r="G731" i="3" s="1"/>
  <c r="G686" i="3"/>
  <c r="G733" i="3" s="1"/>
  <c r="G602" i="3"/>
  <c r="G727" i="3" s="1"/>
  <c r="G529" i="3"/>
  <c r="G721" i="3" s="1"/>
  <c r="G560" i="3"/>
  <c r="G723" i="3" s="1"/>
  <c r="G505" i="3"/>
  <c r="G719" i="3" s="1"/>
  <c r="G649" i="3"/>
  <c r="G729" i="3" s="1"/>
  <c r="G481" i="3"/>
  <c r="G717" i="3" s="1"/>
  <c r="G462" i="3"/>
  <c r="G715" i="3" s="1"/>
  <c r="G417" i="3"/>
  <c r="G713" i="3" s="1"/>
  <c r="G306" i="3"/>
  <c r="G709" i="3" s="1"/>
  <c r="C95" i="3" l="1"/>
  <c r="G106" i="3"/>
  <c r="G64" i="3"/>
  <c r="G48" i="3"/>
  <c r="G46" i="3"/>
  <c r="G15" i="3"/>
  <c r="G66" i="3"/>
  <c r="G42" i="3"/>
  <c r="G40" i="3"/>
  <c r="G277" i="3" l="1"/>
  <c r="G707" i="3" s="1"/>
  <c r="G72" i="3" l="1"/>
  <c r="G70" i="3"/>
  <c r="G93" i="3"/>
  <c r="G95" i="3" l="1"/>
  <c r="G705" i="3" s="1"/>
  <c r="G737" i="3" l="1"/>
  <c r="G5" i="21" s="1"/>
  <c r="G13" i="21" s="1"/>
  <c r="G15" i="21" l="1"/>
  <c r="G17" i="21" s="1"/>
</calcChain>
</file>

<file path=xl/sharedStrings.xml><?xml version="1.0" encoding="utf-8"?>
<sst xmlns="http://schemas.openxmlformats.org/spreadsheetml/2006/main" count="1613" uniqueCount="840">
  <si>
    <t>kom</t>
  </si>
  <si>
    <t>Opis troškovničke stavke</t>
  </si>
  <si>
    <t>A</t>
  </si>
  <si>
    <t>kpl</t>
  </si>
  <si>
    <t>m2</t>
  </si>
  <si>
    <t>m3</t>
  </si>
  <si>
    <t>Betonski i armirano-betonski radovi</t>
  </si>
  <si>
    <t>beton</t>
  </si>
  <si>
    <t>oplata</t>
  </si>
  <si>
    <t>kg</t>
  </si>
  <si>
    <t>Zidarski radovi</t>
  </si>
  <si>
    <t>Izolaterski radovi</t>
  </si>
  <si>
    <t>Limarski radovi</t>
  </si>
  <si>
    <t>Stolarski radovi</t>
  </si>
  <si>
    <t>m</t>
  </si>
  <si>
    <t>Krovopokrivački radovi</t>
  </si>
  <si>
    <t>Bravarski radovi</t>
  </si>
  <si>
    <t>Naziv projekta:</t>
  </si>
  <si>
    <t>Cjelovita obnova Vile Ehrlich-Marić</t>
  </si>
  <si>
    <t>Investitor:</t>
  </si>
  <si>
    <t>Građevina:</t>
  </si>
  <si>
    <t>Vila Ehrlich-Marić - Hrvatski muzej arhitekture HAZU</t>
  </si>
  <si>
    <t>Lokacija:</t>
  </si>
  <si>
    <t>ZOP:</t>
  </si>
  <si>
    <t>VEM-PO-GL</t>
  </si>
  <si>
    <t>Hrvatska akademija znanosti i umjetnosti
Trg Nikole Šubića Zrinskog 11, Zagreb
OIB: 61989185242</t>
  </si>
  <si>
    <t>Ulica Ivana Gorana Kovačića 37, Zagreb
k.č.br. 839, k.o. Centar</t>
  </si>
  <si>
    <t>OPĆI UVJETI</t>
  </si>
  <si>
    <t>Izvedba pripremnih restauratorskih radova PRIJE bilo kakvih radova UKLANJANJA i drugi pripremni radovi koje je potrebno izvesti (potrebna sondiranja i uzorkovanja) kako bi se mogao definirati opseg restauratorskih radova, potrebni zahvati na objektu, izraditi plan aktivnosti te osigurati sve uvjete za siguran rad. 
U dogovoru s projektantom i konzervatorom odrediti koji se dijelovi zgrade i opreme trebaju posebno deponirati zbog uzimanja uzoraka za izradu novih elemenata, a prije uklanjanja.
Radove je obvezan izvršiti izvođač radova sa SVIM specijalistima za restauratorske radove (kamenarski, stolarski, parketarski, keramičarski, bravarski, radovi na zidnim oslicima, vitrajima, štuko dekoracijama, profilacijama i pročeljima) prije nego pristupi izvođenju, a naročito se odnose na zaštitu i uklanjanja podnih i zidnih obloga, žbuka, stolarije i bravarije, te ostalih važnih elemenata koje odredi stručna osoba - nadležni konzervator i projektant."
U sklopu pripremnih radova sve navedene struke izradit će pisano izvješće s radioničkom dokumentacijom i fotodokumentacijom o zatečenom stanju, te plan aktivnosti koji će biti dio dokumentacije za nadležni konzervatorski odjel.
SAMO po pisanom odobrenju nadzora može se pristupiti radovima uklanjanja.
U cijenu je uključena i izrada plana aktivnosti (gantograma) ovih radova ovjerena od glavnog inženjera gradilišta.
Obračun po kompletu.</t>
  </si>
  <si>
    <t>Izrada plana izvođenja radova  prije početka radova.
Radi specifičnih uvjeta organizacije gradilišta, kao i  raspoloživosti mehanizacije izvođača radova u odnosu na zonu obuhvata zahvata, u obvezi je izvođača radova, prije formiranja gradilišta izrada plana izvođenja radova sa svim aktivnostima, razrađeno po specifičnim uvjetima organizacije gradilišta, optimizacije korištenja prostora, optimizacije vremena trajanja radova, uzimajući u obzir i vremenske uvijete u vrijeme planiranog izvođenja. Plan izvođenja radova potrebno je izraditi u skladu sa zahtjevima Investitora, a vezano za trajanje pojedinih grupa radova, sa specifikacijom načina i redoslijeda izvođenja radova,  i istovremenosti izvođenja različitih grupa radova. Navedeni se izrađuje u odnosu na korištenu tehnologiju od strane izvođača. 
Plan izvođenja radova izrađuje ovlašteni Koordinator I 
Obračun po kompletu.</t>
  </si>
  <si>
    <t>Geodetski radovi za vrijeme radova
Stavka obuhvaća sve geodetske radove za kompletno vrijeme odvijanja radova u vidu iskolčenja, održavanja točaka, geodetske izmjere za potrebe obračuna, označavanje novih udaljenosti, međa, visina, apsolutnih i relativnih kota te sav rad, materijal i pribor.
Obračun po kompletu.</t>
  </si>
  <si>
    <t>R.</t>
  </si>
  <si>
    <t>br.</t>
  </si>
  <si>
    <t>J.M.</t>
  </si>
  <si>
    <t>J.C.</t>
  </si>
  <si>
    <t>Količina</t>
  </si>
  <si>
    <t>Cijena</t>
  </si>
  <si>
    <t xml:space="preserve">Ovom grupom radova obuhvaćeni su svi radovi u i izvan zone (u neposrednoj blizini) obuhvata zahvata za rekonstrukciju predmetne građevine.
Obveza je izvoditelja urediti gradilište sukladno  svim važećim zakonima i pravilnicima te smjernicama Plana izvođenja radova kojeg izrađuje Koordinator I. Pod navedenim se podrazumijeva izvršenje sljedećih radova: ograđivanje gradilišta, postavljanje obaveznih oznaka, osiguranje prilaza te održavanje gradilišnih puteva kao i regulacija prometa te čišćenje vozila na ulazu i izlazu iz gradilišta, osiguranje površina za deponiranje materijala i otpada, privremenih priključka i instalacija, privremenih građevina, uređaja i opreme, mobilizacija radnika i strojeva.
Pored navedenih radova organizacije gradilišta, a u okviru pripremnih radova potrebno je ukloniti/blindirati postojeće instalacije, kompletnu opremu i zaostali namještaj, raščistiti okolni teren te izvršiti kompletnu pripremu do početka radova rušenja i demontaže. U stavkama gdje je obračun izražen u kompletima, jedan komplet iznosi jedan radni tjedan, a jedan radni tjedan predvidivo iznosi 5 radnih dana odnosno 40 radnih sati. </t>
  </si>
  <si>
    <t>Prijava početka radova nadležnim tijelima. 
Obračun po kompletu.</t>
  </si>
  <si>
    <t>Privremena regulacija prometa za vrijeme odvijanja radova sa izradom pripadajuće dokumentacije i ishođenjem dozvole. 
Obračun po kompletu.</t>
  </si>
  <si>
    <t>Izvođenje prekida (umrtvljivanja /otpajanja) svih postojećih priključaka instalacije javne infrastrukture (vodovod, plin, mreža, telefon, kanalizacija i sl.) prije početka rušenja i iskopa. Uključivo prilikom ovih radova obavezno konzultiranje predstavnika komunalnih poduzeća. 
Obračun po kompletu.</t>
  </si>
  <si>
    <t>Ručni iskop probnih šliceva u svrhu određivanje i označavanje mikrolokacije postojećih instalacija prema geodetskoj situaciji i u dogovoru s investitorom i nadzornim inženjerom. Odnosi se na  sve instalacije na koje se zgrada priključuje, te koje su u obuhvatu zahvata.
Stavka obuhvaća sljedeće radove: pažljivi ručni otkop rova do dubine 1,8 m s mogućim razupiranjem, utvrđivanje i označavanje položaja te unošenje u geodetski snimak postojeće instalacije. Po potrebi zatrpavanje rova uz nabijanje u slojevima, utovar i odvoz viška zemlje na gradsku deponiju.
Obračun po m3 zemlje u sraslom stanju.</t>
  </si>
  <si>
    <t>Nabava, dobava materijala i ugradnja zaštite postojećih elektro i TK instalacija u tlu. 
Zaštita se izvodi na način da se otkopa postojeći kabel, uvuče se u pvc cijev Ø110 mm (uzdužno razrezanu), te se sve zaštiti slojem betona C16/20 preko cijevi debljine 25 cm iznad tjemena.
Obračun po m1 obložene instalacije.</t>
  </si>
  <si>
    <t xml:space="preserve">Zaštita zatečenih komunalnih instalacija
Ova stavka obuhvaća ručni iskop zemlje oko instalacije, utovar i odvoz viška materijala na gradsku deponiju, oblaganje instalacija prefabrikatima - polucijevima Ø 10 do 15 cm,
betoniranje zaštitnog sloja betona preko polucijevi C16/20 u količini do 0,15 m3/m1 betona.
Ova stavka izvodi se isključivo po prethodnom odobrenju  nadzornog inženjera.
Obračun po m1 zaštićene instalacija i m3 zemlje u sraslom stanju. </t>
  </si>
  <si>
    <t xml:space="preserve">Dobava, montaža i demontaža radne skele unutar objekta, izrađene od čeličnih cijevi i metalnih ploča kao podnica za radove na visini većoj od 3,00 m. 
Skela je pomična na kotačićima i koristiti će se za razne vrste radova. Neće se priznati dodatne količine pomoćne radne skele osim predviđene ovom stavkom.
Skelu je potrebno izvesti prema postojećim zakonima i pravilnicima zaštite na radu o čemu je izvođač obavezan dostaviti dokumentaciju.
Ispravnost skele ovjerava nadzorni inženjer/koordinator II.
Obračun po kompletu.
</t>
  </si>
  <si>
    <t>Izvođač je dužan prije početka izvođenja radova izraditi projekt uklanjanja dijela građevine u kojem će specificirati tehnologiju i slijed izvođenja radova te principe i načine podupiranja i zaštite postojeće konstrukcije koja se zadržava, za vrijeme rušenja sve do završetka izvedbe novih nosivih konstrukcija (dok nove konstrukcije ne budu u mogućnosti preuzeti opterećenja).
Projekt uklanjanja Izvođač je dužan dostaviti Projektantu i Nadzoru na uvid i verifikaciju.
Izvođač je dužan osigurati stabilnost postojeće konstrukcije građevine koja se zadržava, sigurnost sudionika u gradnji na gradilištu prilikom izvođenja radova rušenja i demontaže te sigurnost i stabilnost konstrukcije koja se zadržava do trenutka kada se podupore mogu skinuti (kada nova nosiva konstrukcija preuzme opterećenja).
Svi radovi demontaže i rušenja moraju se izvoditi s dužnom pažnjom i u skladu sa aktualnim zakonima i pravilnicima zaštite na radu.
Napomena:
Pojedine razgradnje opisane su u sklopu zidarskih ili drugih radova, jer se razgradnja izvodi istovremeno s ugradnjom i nije je moguće izvoditi na drugi način.</t>
  </si>
  <si>
    <t>Izvedba pripremnih radova prije rušenja i radova (projekt rušenja, kontrola i određivanje točnih geodetskih visina, provjera mjera i veličina postojeće konstrukcije, kontrola priključaka instalacija) i drugi pripremni radovi koje je potrebno izvesti kako bi se mogao definirati opseg radova, potrebni zahvati na objektu, izraditi plan aktivnosti te osigurati sve uvjete za siguran rad.
Radove je obvezan izvršiti izvođač radova prije nego pristupi izvođenju, a naročito se odnose na pregled konstrukcije, ostalih važnih elemenata koje odredi stručna osoba. 
Obračun po kompletu.</t>
  </si>
  <si>
    <t>pažljiva demontaža vješalica</t>
  </si>
  <si>
    <t>pažljiva demontaža ugrađenog namještaja: ormari, buffet, garderobe</t>
  </si>
  <si>
    <t>Fotodokumentacija
Stavka obuhvaća izradu fotodokumentacije i shematskog prikaza oštećenja svih površina s kojih se skidaju slojevi (zidovi i podovi) te praćenje procesa obnove u konzultaciji s nadležnim konzervatorskim odjelom.
Obračun po kompletu.</t>
  </si>
  <si>
    <t xml:space="preserve">profili oko prozora bočno na katu </t>
  </si>
  <si>
    <t xml:space="preserve">profili oko prozora bočno, prizemlje koji oponašaju okrugle stupove </t>
  </si>
  <si>
    <t>iznošenje i zaštita pokretnog inventara (stolovi, stolice, komode, regali)</t>
  </si>
  <si>
    <t xml:space="preserve">profil krovnog vijenca </t>
  </si>
  <si>
    <t>profil iznad prozora pravocrtni i zakrivljeni</t>
  </si>
  <si>
    <t>medaljoni ispod prozora kata (uzeti odljev ili skrepirati)</t>
  </si>
  <si>
    <t>ukrasni reljefi iznad prozora (uzeti odljev ili skrepirati</t>
  </si>
  <si>
    <t>napraviti snimak uglovnog kamenja koje će se kasnije rekonstruirati</t>
  </si>
  <si>
    <t>Dodatni istražni radovi
Po potrebi izvesti dodatne konzervatorsko restauratorske istražne radove. Stavka uključuje izradu nacrta s ucrtanim i opisanim nalazima istraživanja.
Dodatnim radovima utvrdit će se podaci za rekonstrukciju rustike na dijelu pročelja, sastav originalne žbuke kao i paleta izvornih boja fasade. Predviđena izrada 50 sondi.
O potrebi za istima odlučuju nadležni konzervator i projektant, a potvrđuje ih nadzorni inženjer.</t>
  </si>
  <si>
    <t>Demontaža i skidanje lustera 
Demontaža i pažljivo skidanje lustera iz prostora uz prethodno pakiranje minimalno u folije sa zračnim jastučićima (mogućnost višestruke uporabe i mogućnost reciklaže).
Demontažu lustera obavlja stručna osoba. Potrebno je demontirati lustere i svu pripadajuću opremu.
Stavka uključuje i odvoz elemenata te skladištenje na za to predviđenoj lokaciji kao i montažu istih po završetku radova.
Obračun po komadu.</t>
  </si>
  <si>
    <t>Demontaža i skladištenje postojećih rasvjetnih tijela, utičnica, prekidača i vodilica
Demontaža i skladištenje postojećih rasvjetnih tijela, utičnica i prekidača te zaštita električnih instalacija. 
Postojeće priključke štititi do ponovne ugradnje. 
Obračun po kompletu.</t>
  </si>
  <si>
    <t>Demontaža i uklanjanje unutarnjih instalacija i opreme
Demontaža, rušenje i uklanjanje postojeće opreme i unutarnjih cjevovoda instalacija vodovoda i kanalizacije, elektroinstalacija, TK instalacija i ostalih instalacija zatečenih unutar objekta, a oštećenih u potresu i trenutno van funkcije. 
Obračun po kompletu.</t>
  </si>
  <si>
    <t>Glavni krov</t>
  </si>
  <si>
    <t xml:space="preserve">Pranje fasade na mjestima prethodno obijene žbuke
Pranje pročelja pod pritiskom nakon obijanja žbuke. Površina se tretira pod pritiskom od 250 bara uz upotrebu raznih mlaznica, te istovremeno zagrijavanje i dodavanje neutralnog sredstva za pranje fasada, na +80ºC, koja se nakon toga ispire čistom vodom, ovisno o stanju opeke potrebno podesiti pritisak. </t>
  </si>
  <si>
    <t>Iskolčenje trase iskopa 
Iskolčenje trase iskopa sa stacioniranjem mjerodavnih točaka. Stavka uključuje i izradu nacrta iskolčenja.
Obračun po m' trase.</t>
  </si>
  <si>
    <t>Strojno ručni iskop (potkopavanje) ispod temelja
Nakon što se izvrši strojni iskop uz vanjske zidove vrši se ručni iskop i koliko je moguće strojni iskop te se potkopavaju temelji u dubini 0,5 m ispod postojećih temelja. Radovi se izvode u kampadama veličine koju odrede statičar i nadzorni inženjer (cca 2 do 3m). Osiguranje rova od zarušavanja i eventualno crpljenje moguće pojave vode je u cijeni. Nakon što se podbetonira navedeni dio može se pristupiti daljnjem iskopu.
Obračun po m3 iskopa.</t>
  </si>
  <si>
    <t>Zatrpavanje preostalog dijela rova
Zatrpavanje preostalog dijela rova s materijalom iz iskopa. Zatrpavanje se obavlja u slojevima od 30 cm uz strojno nabijanje i po potrebi dodavanje novog materijala. Tijekom nabijanja nasip treba polijevati vodom kako kasnije ne bi došlo do slijeganja terena. Prije zatrpavanja dio zida u zemlji potrebno je obložiti čepastom folijom što je u cijeni radova.
Obračun po m3.</t>
  </si>
  <si>
    <t>Iskop u objektu uz nosive zidove do dubine 0,5 m ispod dubine temelja
Nakon što se završi iskop za temeljnu ploču uz sve nosive zidove vrši se iskop sa obje strane zida do dubine 0,5m ispod postojećih temelja što je cca 40 do 50 cm od donje kote temeljne ploče. Iskop je kombinirani strojno ručni u širini oko 100 cm uz zid. Iskopani materijal odvesti na gradski deponij.
Obračun po m3 iskopanog materijala.</t>
  </si>
  <si>
    <t>Lakoagregatni beton ispuna iznad svodova
Za izravnavanje svodova iznad podruma koristi se lakoagregatni beton. Izravnavaju se svodovi do maksimalno visine tjemena svoda.
Ispuna - lakoagregatni beton LC8/9  gustoće do 1200kg/m3.</t>
  </si>
  <si>
    <t>Demontaža razgradnja i zaštita</t>
  </si>
  <si>
    <t>Pripremni radovi, skele i podupiranja</t>
  </si>
  <si>
    <t>Radni postupci injektiranja za zapunjavanje šupljina su:
-bušenje rupa u zidovima svrdlom   14 mm do dubine jednake širini zida minus 5 cm u  jednu sljubnicu između građe s razmakom između rupa 20-25 cm (utrošak    injektora po m1 iznosi 4-5 komada)
-čišćenje izbušenih rupa sa zrakom pod tlakom metodom ispuhivanja
-namještanje injektora za ubrizgavanje injekcijskog materijala
-učvršćivanja injektora, zatvaranje oko samih injektora i sljubnica između opeke iznad i ispod kote injektiranja mortom za učvršćivanje  da se spriječi izlazak injektirajućeg materijala prilikom injektiranja pod tlakom
-injektiranje injekcijskog materijala  kroz injektore pomoću pumpi za injektiranje pod određenim tlakom
-nakon stvrdnjavanja – vezanja injektirajućeg materijala uklanjanje injektora i zatvaranje preostalih rupa brtvenim mortom
-utrošak injektirajućeg materijala bitno ovisi i razlikuje se od zida do zida odnosno građevine (velikim dijelom od 4 do 6 kg/m1 za zid debljine oko 80 cm)
Radovi se izvode strojno pumpama na kojima je moguće regulirati i kontrolirati radni tlak.
Obračun po m3 zida.</t>
  </si>
  <si>
    <t>Sanacija pukotina prošivanjem šipkama Ø8
Dobava i ugradnja dvokomponentnog predgotovljenog bescementnog visokoduktilnog reparaturnog morta ojačanog vlaknima .
Mort je na bazi prirodnog hidrauličkog vapna (NHL) i eko-pucolana. Mort treba odgovarati specifikaciji morta HRN EN 998-1:2010 i HRN EN 998-2:2016.
Stavka podrazumijeva ispunjavanje sljubnice mortom za vezanje, rebrastu šipku Ø 8 duljine cca 1m koja  se ugrađuje/utapa u svježi mort s obje strane zida (50 cm lijevo i desno od osi pukotine) i ponovno ispunjavanje sljubnice mortom do kraja.
U cijenu su uključeni rad i sav materijal.
Obračun po m' pukotine.</t>
  </si>
  <si>
    <t>Zidarska priprema ležajeva za grede
Razgradnja zida u dubini i širini od 20cm radi formiranja ležajeva za kasniju ugradbu greda stropa i čeličnih profila. Po razgradnji ležaj je potrebno uredno zidarski obraditi.
Obračun po komadu ležaja.</t>
  </si>
  <si>
    <t>Štemanja i šlicanja
Štemanja  i šlicanja za razvod instalacija, te zatvaranja, krpanja i gletanja šliceva nakon postave instalacija.</t>
  </si>
  <si>
    <t>Bušenja i zatvaranja rupa
Bušenje rupa radi prolaza instalacija u svim vrstama zidova u objektu (kameni, zidani, betonski, svi presjeci), te zatvaranja, krpanja i gletanja prethodno probijenih rupa i oko rupa nakon postave instalacija.</t>
  </si>
  <si>
    <t>Grubo i fino žbukanje vapneno cementnom žbukom debljine 15-20mm, 1800kg/m3   zidova u podrumu. Na sve uglove, vertikalne ili horizontalne, montirati zaštitne uglovne, odnosno sokl profile. U svemu prema uputama proizvođača odabranog proizvoda. U cijeni stavke sav potreban materijal, rad, priprema podloge, transporti i radna skela. Žbuka se od stropa do isušujuće žbuke na cca 1m od poda.
Obračun po m2.</t>
  </si>
  <si>
    <t>Karakteristike grube žbuke:
- klasa R (EN 998-1. ili jednakovrijedan)
- maksimalno zrno agregata: min. 2,5 mm
- specfična gustoća mort: min. 1.55 ± 0.10 kg/L
- tlačna čvrstoća: min. 3 MPa (EN 1015-11 ili jednakovrijedan)
- vlačna čvrstoća pri savijanju: min. 1.23 MPa (EN 1015-11 ili jednakovrijedan)
- prionjivost na podlogu: min. 0.6 MPa (EN 1015-12 ili jednakovrijedan)
- koeficijent otpornosti na prolaz vodene pare: maks. 15 (EN 1015-19 ili jednakovrijedan)
- toplinska provodljivost: ~0.67 W/mK (EN 1745 ili jednakovrijedan)
Karakteristike fine žbuke:
- klasa GP (EN 998-1. ili jednakovrijedan)
- maksimalno zrno agregata: min. 0,6 mm
- specfična gustoća mort: min. 1.80–1.9 kg/L
- prionjivost na podlogu: min. 0.2 MPa (EN 1015-12 ili jednakovrijedan)¸
- koeficijent otpornosti na prolaz vodene pare: maks. 15 (EN 1015-19 ili jednakovrijedan)
- toplinska provodljivost: ~0.27 W/mK (EN 1745 ili jednakovrijedan)
Obračun po m2.</t>
  </si>
  <si>
    <t>Fino žbukanje vapneno cementnom žbukom debljine 5-10mm, 1800kg/m3 torkretiranih  unutarnjih zidova. Sve spojeve različitih materijala obvezno rabicirati. Na sve uglove, vertikalne ili horizontalne, montirati zaštitne uglovne, odnosno sokl profile. U svemu prema uputama proizvođača odabranog proizvoda. U cijeni stavke sav potreban materijal, rad, priprema podloge, transporti i radna skela.
Obračun po m2.</t>
  </si>
  <si>
    <t>Popravak žbuke na mjestima koja su obijena zbog pukotina ili sl.
Na manjim plohama sa kojih je obijena žbuka zbog raznih popravaka ili skidanja inventara i instalacija vrši se popravak postojeće žbuke žbukom kompatibilnom postojećoj. Sve spojeve stare i nove žbuke rabicirati. Također se žbukaju i stropovi (popravak) sa kojih je otpala žbuka prilikom radova na stropnim pločama.
Obračun po m2.</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</si>
  <si>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izrada i ugradnja svog potrebnog materijala, sav unutrašnji i vanjski transport.
U jediničnu cijenu uključene sve potrebne skele, podupiranja, razupiranja i osiguranja te sve potrebne prilazne i radne rampe, njihova izrada i uklanjanje.
U jediničnu cijenu je uključeno korištenje svih potrebnih strojeva i alata potrebnih za izvršenje kompletnog rada te se potreban stroj ili alat u stavci posebno ne navodi.
U jediničnu cijenu uključena izrada radioničkih nacrta od strane izvoditelja radova.
U jediničnu cijenu uključena sva potrebna atestna dokumentacija i ispitIvanja potrebna za tehnički pregled. 
U jediničnu cijenu uključena dobava, sječenje, čiščenje, varenje, postavljanje, te svi potrebni spojni elementi.
U jediničnu cijenu uključena zaštita čelika od korozije i od požara za požarnu otpornost od 30minuta (REI/R30):
Uključeno ručno (temeljito struganje,četkanje ili brušenje ) ili strojno (pjeskarenje ili sačmanje) čiščenje metalne konstrukcije, te otprašivanje. 
Površina čelika mora biti suha, nemasna te s nje odstranjeni svi nenosivi slojevi i hrđa.</t>
  </si>
  <si>
    <t>Na adekvatno pripremljenu površinu nanijeti slijedeći sistem ili istovjetan: temeljni jednokomponentni bezolovni premaz namijenjen za grundiranje i zaštitu od hrđe za protupožarni premaz, debljine suhog filma od 50 µm, preko kojeg se može variti. Nakon potpunog sušenja nanijeti jednokomponentni protupožarni premaz za vanjske prostore koji sadrži otapala i koji se pod djelovanjem vrućine jako pjeni u debljini od, minimalno 2704 µm suhog filma. Slojeve nanositi prema uputama proizvođača, špricom ili valjkom. Nakon potpunog sušenja nanijeti svilenkasto-mat, specijalni pokrivni lak s krutim tvarima, velike otpornosti na starenje, postojanosti sjaja i neosjetljivosti na svjetlo, u minimalnoj debljini suhog filma od 50 µm. 
Prema HRN EN ISO 12944-2 definirana klasa atmosfere je C3 za sve čelične konstrukcije te prema njoj treba definirati debljinu zaštite za svaki pojedini element.
Sva tri nanosa moraju biti iz istog sustava i sve se treba izvoditi prema uputama proizvođača.
Zaštita se izvodi u skladu s elaboratom zaštite od požara, te sukladno važećim normama iz područja zaštite od požara.
Spajanje čelika:
Predviđeno vijčano spajanje elemenata.
Napomena uz kvalitetu čelika:
Sav čelik je konstrukcijski čelik kvalitete S355 JR
Napomena uz obračun:
Obračun po kg ugrađenog čelika.</t>
  </si>
  <si>
    <t>Metalne konstrukcije</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</si>
  <si>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uključeno je i slijedeće:
-tehnološka razrada svih detalja  
-priprema podloga 
-čišćenje zaprljanih podloga vodom pod tlakom i sredstvima / impregnacijama koja propisuje proizvođač hidroizolacije
-dobava i ugradnja svih opisanih materijala i elemenata
-postava i skidanje radne skele sa zaštitnom tkaninom,
-svi posredni i neposredni troškove za rad, materijal, alat i građevinske strojeve
-svi transporti 
-nadoknada  eventualne štete nastale iz nepažnje  na svojim ili tuđim radovima</t>
  </si>
  <si>
    <t>Izvedba prekida kapilarne vlage 
Dobava i ugradnja mase na bazi silana za prekid kapilarne vlage (relativne gustoće 0.92 kg/L, pH = 8) sa WTA Certifikatom (WTA - znanstveno-tehničku radnu grupu za očuvanje građevinskih objekata i njegu spomenika). Proizvod  se ugrađuje jednostrano u izbušene otvore Ø12mm za razmaku 12cm, u jednoj ravnini sljubnica. Nakon utiskivanja mase na bazi silana otvori se zatvore sa gumenim čepovima ili mortom. Nakon perioda migracije silana (7-10 dana), završno se otvori zatvaraju sa epoksidnim / poliesterskim ljepilom / mortom. Radove izvesti prema uputama proizvođača materijala. Obračun po m1 površine zida.
Zid debljine (cm): 60 cm</t>
  </si>
  <si>
    <t>Hidroizolacija ukopanog zida u tlu - vertikalna
Prije postave hidroizolacije temeljni zid se čisti od blata, pere i zaravnava reparaturnim vodootpornim mortom NHL R-I-Z, te se postavljaju sljedeći slojevi:
Hidroizolacijska varena bitumenska ljepenka na predhodnom hladnom bitumenskom premazu V4 u dva sloja  ili jednakovrijedno
geotekstil 300 gr/m2 
građevinska PE folija
HDPE čepasta drenažna membrana
Svi navedeni slojevi su u cijeni kao i sve dobave i transporti materijala do pune gotovosti.
Obračun po m2.</t>
  </si>
  <si>
    <t>Termoizolacija zida u zemlji XPS-om debljine 10 cm
Dobava i postava  tvrdo pjenjenih ploča od ekstrudiranog polistirena (xps 30kg/m3, λD = 0,034 W/mK, korištenje u skladu sa EN 13164:2012+A1:2015)  na prethodno izvedenu hidroizolaciju.
Obračun po m2 prekrivene plohe.</t>
  </si>
  <si>
    <t>Tesarski radovi</t>
  </si>
  <si>
    <t>Obračun:
-žljebovi, cijevi, opšavi i sl. definirani razvijenom širinom lima u dužinama izraženim u  m1  
-limeni pokrovi u površini izraženoj u  m2
-svi potrebni spojni elementi i fazonski komadi ne obračunavaju se posebno (kuke, zakovice, jahači, čavli, vijci, držači, kutni elementi, samouklapajući zatvarači oluka itd.)
Jedinična cijena uključuje:
-uzimanje mjera na gradilištu  i definiranje ugradbenih dimenzija
-tehnološku razradu svih detalja 
-pripremu podloga 
-izradu radioničkih nacrta  
-sav spojni materijal
-postavu i skidanje radne skele
-sve posredne i neposredne troškove za rad, materijal, alat i građevinske strojeve
-sve transporte
-čišćenje tokom rada, odvoz i zbrinjavanje smeća
-završno čišćenje prije primopredaje radova
-nadoknadu  eventualne štete nastale iz nepažnje  na svojim ili tuđim radovima
-sva manja potrebna usijecanja  utora nužna za ugradbu i savijanje lima i izvedbu detalja, kao i sva sitnija usijecanja  ploha te potrebne popravke i zapunjavanja nastalih međuprostora i pukotina cem. mortom</t>
  </si>
  <si>
    <t>Viseći horizontalni žlijeb
Dobava, izrada i ugradnja visećih horizontalnih okruglih oluka, izrađenih od bakrenog lima, promjera d=10cm, kuke od plosnatih bakrenih profila 25/4mm, s učvrsnim perima, sve spoj lotanjem.
Cijevi se postavljaju zajedno sa svim potrebnim dijelovima, do potpune gotovosti.
Na krajevima svake cijevi postavlja se čelo žijeba.
r.š.=45cm</t>
  </si>
  <si>
    <t>Vertikalni žlijeb
Dobava, izrada i ugradnja vertikalnih olučnih cijevi različitih promjera, izrađenih od bakrenog lima, sve prema detalju iz izvedbenog projekta.
Bakrene obujmice presjeka 30/2mm, na međurazmaku od 150cm, tiplane u zid od opeke, svi spojevi lotani.
Cijevi se postavljaju zajedno sa svim potrebnim dijelovima, do potpune gotovosti.</t>
  </si>
  <si>
    <t>Opšavi
Dobava, izrada i ugradnja limenih opšava od bakrenog lima. Opšav na spoju niži krovovi zid.</t>
  </si>
  <si>
    <t>Sredstvo za patiniranje bakra
Po završetku postave svih dijelova krova, čiščenje cijele plohe sa svim njezinim dijelovima i nanošenje proizvoda za ubrazano postizanje prirodne patine na bazi klorida.</t>
  </si>
  <si>
    <t>Fasaderski radovi</t>
  </si>
  <si>
    <t>U jediničnu cijenu uključen sav odvoz materijala dobivenog obijanja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t>
  </si>
  <si>
    <t>3.sloj
čisto prirodno hidrauličko vapno : mješavina vapna i bijelog cementa : kvarcni pijesak frakcije 0-4mm, usitnjeni vapnenac oštrih bridova 2-8mm u omjerima 1:0,5:1:2 + voda. Nanošenje u nekoliko slojeva, minimalno sušenje 1mm/dan. Potrebno je armiranje mrežicom od staklenih vlakana zbog debljnie sloja
debljina nanosa 3 cm. 
Za miješanje svih slojeva žbuke koristi se prirodno hidrauličko vapno (NHL sukladno EN 459-1). 
Alternativno se za obnovu može primijeniti industrijski spravljena vapnena žbuka s pretežnim udjelom vapna, poput tras vapnenog sustava.
Kontrola kvalitete: vrši se viskom i libelom. Prijanjanje temeljnog sloja za konstrukciju provjerava se kucanjem čeličnom šipkom. Ako se čuje tupi zvuk, takva se mjesta obilježavaju, skidaju i popravljaju.
Ne smiju se pojaviti pukotine, već je dopuštena samo pojava naprslina. Sve površine moraju biti ujednačenog tona i strukture te bez uočljivih radnih nastavaka. Ovim troškovnikom obuhvaćena je izrada: podložnog šprica, temeljnog sloja, završnog sloja te izrada onih elemenata pročelja koji se izvode izvlačenjem šablonom (kao i izrada i demontaža šablona).</t>
  </si>
  <si>
    <t xml:space="preserve">U stavku je uključena izrada 5 različitih uzoraka glatke i štokane žbuke na kartonima, te još 5 dorađenih uzoraka glatke i štokane žbuke dimenzije 1x1m2 na zidu objekta. S obzirom da uzorak svoju stvarnu boju može poprimiti tek nakon otprilike mjesec dana, potrebno je s izradom uzorka započeti odmah na početku drugih radova obrađenih ovim troškovnikom. </t>
  </si>
  <si>
    <t>Žbukanje pročelja
Dobava materijala i spravljanje žbuke, te žbukanje pročelja od sokla do vijenca (uključivo zabatni zidovi), s tri sloja prehodno opisana u uvodnom opisu „Obnova pročelja u vapnenoj tehnici“. 
Ukupna debljina sloja 5,5cm, a u zoni sokla ta je debljina veća.
Završni sloj žbuke se izvodi kao žbukana rustika, u svemu prema postojećem stanju te nacrtima, na način da se prije žbukanja montiraju aluminijske ili drvene razdjelnice na mjestu buduće fuge. Po stvrdnjavanju žbuke na razdjelnicu se montira „maska“ koja prekriva dio žbuke koji se neće kasnije štokati, te skida zajedno s razdjelnicama nakon štokanja. Razdjelnice se postavljaju otprilike na svakih 50 cm po visini (prema projektu).
U stavku je uključeno i iscrtavanje mjesta za vijence, prozorske okvire, lezene, parapete, uklade, kvadre itd.. Izrada profilacija obračunava se u posebnim stavkama. 
U stavku je uračunato posebno pažljivo žbukanje uz dijelove pročelja na kojima se izvode restauratorski radovi.
Obračun po razvijenoj površini plašta pročelja (po m2) bez odbitka otvora, samo s dodatkom 25% na zakrivljenost plohe. 
Obračun po m2 žbukane plohe.</t>
  </si>
  <si>
    <t>Za izradu profiliranih vijenaca i drugih profila moraju se prethodno izraditi šablone. U pomoćne usluge spada: prenošenje umiješane žbuke, primanje vode i žbuke, dodavanje alata, pomaganje pri namještanju vodilice za vučenje šablona i slične sitne usluge. Prijenos materijala do 20 m vertikalno i 50 m horizontalno uključen je u cijenu.
Preko ovih udaljenosti, računajući od mjesta ugrađivanja, obračun se vrši posebno. Svi vučeni profili (šablonom) kao: vijenci, okviri, trake, istaci i sl. obračunavaju se po m2 kao dodatak kvadraturi pročelja.
Za svaki vučeni profil izrađuju se po dvije šablone – blanjala: jedna za podložni I druga za završni sloj žbuke.
Šablona se sastoji od vertikalne daščane stijene, grubo rezane po obliku profila. Na daščanu stijenu pribijena je ploča pocinčanog ili aluminijskoga lima debljine 2 mm, točno rezana po nacrtima profila danim u mjerilu 1:1, tako da viri oko 0,5 cm preko rubova dasaka. Na vertikalnu stijenu se pričvrščuje pod od horizontalnih dasaka, poduprt kosim letvama na koji se skuplja suvišak žbuke.
Ispod vijenca ili drugih profilacija na zidu te na gornjem rubu vijenca pričvršćene su kukama dvije horizontalne, usporedne, blanjane letve (vodilice) po kojim se kliže, odnosno vuče šablona.</t>
  </si>
  <si>
    <t>Kamenarski radovi</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</si>
  <si>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t>
  </si>
  <si>
    <t>Važne napomene:
-ova grupa radova izvodi se uz nadzor nadležnog konzervatorskog odjela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može izvoditi samo restaurator specijaliziran za rad s kamenom
Napomena uz troškovničke opise:
-u ovoj grupi radova  neki su radovi izraženi posebno u prilogu Kamenarske stavke 100 s detaljno izrađenim nacrtima i opisima. Navedeni nacrti i opisi sastavni su dio ovog troškovnika i bez njih nije moguće dati cijenu niti izvoditi navedeni rad
Obračun:
-obračun prema stvarnoj kvadraturi</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</si>
  <si>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t>
  </si>
  <si>
    <t>Važne napomene:
-ova grupa radova izvodi se uz nadzor nadležnog konzervatorskog odjela  u fazi izrade uzoraka i ugradbe uzornog prozora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na popravcima postojeće stolarije može izvoditi samo restaurator specijaliziran za rad s drvetom
Obračun:
-obračun prema komadu, sa svim pripadajućim dijelovima opisanim i nacrtanim u stavki
-svi dijelovi, dimenzije i karakteristike pojedinog stolarskog elementa opisani su u prilogu troškovnika Stolarske stavke  s detaljno izrađenim nacrtima i opisima. Navedeni nacrti i opisi sastavni su dio ovog troškovnika i bez njih nije moguće dati cijenu niti izvoditi navedeni rad.
Detaljan pregled svih prozora i vrata koji se zadržavaju, uključivo okov kako bi se odredio način i obim sanacije ili zamjene dotrajalih dijelova, te prikupili podaci o materijalu, detaljima, profilacijama i obradama. Obracun po kompletu.</t>
  </si>
  <si>
    <t>OBRADA:
- Dijelove stolarije na kojima je premaz djelomično oštećen oprati, s oštećenih mjesta odstraniti ispucani stari premaz. Površinu sa zdravim slojem boje samo prebrusiti. Otprašiti. S dijelova na kojima je premaz jako oštećen i ispucan, potpuno odstraniti paljenjem. Obrusiti i otprašiti.
- Impregnirati fungicidno-insekticidnom impregnacijom. Nanijeti kistom u jednom sloju. Nakon što se impregnacija posuši, površina se lagano prebrusi čeličnom vunom da se uklone podignuta drvna vlakanca. 
- Kitati samo sastave i eventualna oštećenja. Ne preporučuje se kitanje cijele površine. Nanosi se lopaticom u sloju debljine do 1 mm. Svaki sloj sušiti pri normalnim uvjetima 24 sata , nakon čega je moguće brušenje. Kit se završno brusi finim brusnim papirom.
- Nanošenje kistom jednog do dva sloja temelja. Suhu boju prebrusiti i otprašiti.
- Bajcanje i premazivanje bezbojnim lakom, dvoslojno- drugi sloj  24 sata nakon prvoga- lakiranje se izvodi u sustavu na vodenoj bazi za zaštitu vanjske stolarije, završni sloj sjaj
Točnu formulu za bajc odrediti će  (na osnovi 5 uzoraka koje će pripremiti izvoditelj) projektant u dogovoru sa nadležnim konzervatorskim odjelom.</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</si>
  <si>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Glavna fasadna skela obračunata je u poglavlju zidarski radovi.
U jediničnu cijenu je uključeno korištenje svih potrebnih strojeva i alata potrebnih za izvršenje kompletnog rada te se potreban stroj ili alat u stavci posebno ne navodi.
U jediničnu cijenu uključena je sva tehnološka razrada detalja i sva potrebna atestna dokumentacija i ispitIvanja potrebna za tehnički pregled.
Važne napomene:
-ova grupa radova izvodi se uz nadzor nadležnog konzervatorskog odjela  u fazi izrade uzoraka i ugradbe uzornog prozora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na popravcima postojeće bravarije može izvoditi samo restaurator specijaliziran za rad s metalom</t>
  </si>
  <si>
    <t>Obračun:
-obračun prema komadu, sa svim pripadajućim dijelovima opisanim i nacrtanim u stavki
-svi dijelovi, dimenzije i karakteristike pojedinog bravarskog elementa opisani su u prilogu troškovnika. Bravarske stavke  s detaljno izrađenim nacrtima i opisima. Navedeni nacrti i opisi sastavni su dio ovog troškovnika i bez njih nije moguće dati cijenu niti izvoditi navedeni rad.</t>
  </si>
  <si>
    <t>Restauratorski radovi</t>
  </si>
  <si>
    <t>U jediničnu cijenu uključen sav odvoz materijala i otpada dobivenog  tijekom izvođenja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uključena zaštita svih površina koje bi se mogle oštetiti prilikom izvođenja ove grupe radova.
Prije početka radova izvođač mora ustanoviti kvalitetu podloge za izvođenje radova i ako ona nije pogodna za izvršenje rada, mora o tome pismeno obavijestiti naručioca radova, kako bi se na vrijeme podloga mogla popraviti i prirediti.</t>
  </si>
  <si>
    <t>zaštita instalacije</t>
  </si>
  <si>
    <t>odvoz zemlje</t>
  </si>
  <si>
    <t>Bočni krovovi</t>
  </si>
  <si>
    <t>Zemljani radovi</t>
  </si>
  <si>
    <t>PRIPREMNI RADOVI I DOKUMENTACIJA</t>
  </si>
  <si>
    <t>SKELE</t>
  </si>
  <si>
    <t>PODUPIRANJA</t>
  </si>
  <si>
    <t>DEMONTAŽE</t>
  </si>
  <si>
    <t>RUŠENJA</t>
  </si>
  <si>
    <t>ISKOPI VAN OBJEKTA</t>
  </si>
  <si>
    <t>ISKOPI UNUTAR OBJEKTA</t>
  </si>
  <si>
    <t>armatura</t>
  </si>
  <si>
    <t>Okno dizala
Armirano betonski zidovi okna dizala.
Dobava i postava sve potrebne glatke oplate.
Težina betona 2500 kg/m3.
Beton C 25/30, razred izloženosti XC1, kakvoća čelika za armiranje B500 B, maksimalno zrno agregata do 16mm.</t>
  </si>
  <si>
    <t>ubušivanje i lijepljenje šipki fi 14 na 20 cm po obodu ploče</t>
  </si>
  <si>
    <t>Podložni i zaštitni sloj betona za polaganje HI
Podložni sloj betona izvodi se u ispod nove podne ploče suterena. Beton je debljine 10cm, izvodi se s glatkom gornjom plohom pripremljenom za postavu hidroizolacije.
Nakon izvođenja HI na cijeloj površini izvodi se zaštitni sloj betona debljine 5 cm.
Težina betona 2200 kg/m3.
Beton MB C 30/37.</t>
  </si>
  <si>
    <t>zaštitni sloj betona iznad HI d= 5 cm</t>
  </si>
  <si>
    <t>podložni sloj betona  d= 10 cm</t>
  </si>
  <si>
    <t>torkret</t>
  </si>
  <si>
    <t>armaturna mreža Q424</t>
  </si>
  <si>
    <t>bušenje rupa i ugradnja šipki fi 8mm na 15 cm duljine 1m za vertikalno povezivanje torkreta kroz etaže</t>
  </si>
  <si>
    <t>bušenje rupa i ugradnja šipki fi 12mm na 20 cm duljine 0,75m za povezivanje torkreta sa bočnim zidovima. Šipke se ubušuju oko 30 cm u bočni zid i zalijevaju epoxidnim mortom.</t>
  </si>
  <si>
    <t>unutarnji zid, nadvoj</t>
  </si>
  <si>
    <t>vanjski zid</t>
  </si>
  <si>
    <t>vanjski zidovi</t>
  </si>
  <si>
    <t>unutarnji zidovi</t>
  </si>
  <si>
    <t>vanjski zidovi (u svim zonama gdje je obijena žbuka)</t>
  </si>
  <si>
    <t>unutarnji zidovi (prizemne prostorije i na mjestima sanacija pukotina na katovima)</t>
  </si>
  <si>
    <t>unutarnji zidovi, rad se izvodi s obje strane na mjestima vidljivih pukotina</t>
  </si>
  <si>
    <t>vanjski zidovi, rad se izvodi s jedne strane (do visine cca 10,0m od okolnog terena), na zidovima koji se ne torkretiraju</t>
  </si>
  <si>
    <t>sat</t>
  </si>
  <si>
    <t>Štemanja šlicevi 5x5cm</t>
  </si>
  <si>
    <t>Štemanja šlicevi 10x10cm</t>
  </si>
  <si>
    <t>Zatvaranja šlicevi 5x5cm</t>
  </si>
  <si>
    <t>Zatvaranja šlicevi 10x10cm</t>
  </si>
  <si>
    <t>probijanje - rupa 10 x 10 cm</t>
  </si>
  <si>
    <t>probijanje - rupa 20 x 20 cm</t>
  </si>
  <si>
    <t>probijanje - rupa 30 x 30 cm</t>
  </si>
  <si>
    <t>zatvaranje - rupa 10 x 10 cm</t>
  </si>
  <si>
    <t>zatvaranje - rupa 20 x 20 cm</t>
  </si>
  <si>
    <t>zatvaranje - rupa 30 x 30 cm</t>
  </si>
  <si>
    <t>ravne ploče i ravne sljemenske ploče</t>
  </si>
  <si>
    <t>tipski odzračnik</t>
  </si>
  <si>
    <t>Krov iznad dogradnje</t>
  </si>
  <si>
    <t>Glavno krovište</t>
  </si>
  <si>
    <t>promjer 100 mm
pozicija na glavnom krovu</t>
  </si>
  <si>
    <t>račve</t>
  </si>
  <si>
    <t>koljena - pozicija na glavnom krovu</t>
  </si>
  <si>
    <t>kvadratni sabirni kotlić (bočni) - pozicija na glavnom krovu</t>
  </si>
  <si>
    <t>obični sabirni kotlić (donji) - pozicija na glavnom krovu iznad južnog ulaza</t>
  </si>
  <si>
    <t>Opšav spoj krov zid. 
Opšav je r.š.=55cm. Uključena okapnica te dizanje na zid 15cm.</t>
  </si>
  <si>
    <t>Opšav istaka na fasadi u razini ploče iznad prizemlja
Uključena je obrada prodora (stupovi), okapnica te dizanje na zid 5cm. RŠ oko 35cm</t>
  </si>
  <si>
    <t>Opšav ispod prozora 1 kata koji uključuje i klupčice prozora, RŠ= 35-45 cm</t>
  </si>
  <si>
    <t>Opšav ispod nižih krovova koji obilazi oko cijele kuće RŠ= 25-30cm</t>
  </si>
  <si>
    <t>Opšav ispod ograde terase RŠ 25-30cm</t>
  </si>
  <si>
    <t>Prozorske samostalne klupčice</t>
  </si>
  <si>
    <t>Opšav sljemena krova prema uputama proizvođača krovnih ploča</t>
  </si>
  <si>
    <t>Prije žbukanja treba šablonom pregledati da li je vijenac izidan ili priređen kako treba te da li je ostavljeno dovoljno mjesta za žbuku; zatim se vijenac očisti I namoči, nabaci se gruba vapnena žbuka i prevuče šablonom. Nakon što je gruba žbuka stegla, nabacuje se finija žbuka I prevuče šablonom dok profilacija ne postane čista i oštra, a plohe potpuno glatke.
Nakon svakog vučenja odstrani se mort s poda šablone i letve, a šablona se opere. Uglovi, krajevi i prijelomi koji se ne mogu izvlačiti šablonom, izvode se naknadno rukom. Kod kosih i segmentnih vijenaca, letve vodilice učvršćene su usporedno sa smjerom vijenca.
Prilikom izvedbe potrebno je radove izvoditi prema priloženim nacrtima u izvedbenom projektu. Nacrte treba nakon čišćenja profilacija dodatno prekontrolirati, a posebno nacrte detalja profilacija. Šablone za izvlačenje profila mora prije upotrebe pregledati predstavnik nadležnog konzervatorskog odjela i potvrditi da su ispravne.
Za svaku je profilaciju potrebno izraditi najmanje dvije šablone. Izrada šablona i vodilica za povlačenje šablona uključena je u jediničnu cijenu izrade profilacija.
Sam obračun profilacija izvodi se prema razvijenoj širini završnog oblika profilacije po metru dužnom.
Svi radovi izvode se s pročeljne skele.</t>
  </si>
  <si>
    <t>podne lajsne</t>
  </si>
  <si>
    <t>Demontaža različite opreme i instalacijskih uređaja unutar zgrade
Stavka uključuje odspajanje i skidanje sve opreme (mikrofona, zvučnika, reflektora) i drugih instalacija te njihovo skladištenje do završetka radova i ponovne ugradnje.
Obračun po kompletu.</t>
  </si>
  <si>
    <t>r.š. 40-60 cm</t>
  </si>
  <si>
    <t>Demontaža armiranobetonskih dimnjačkih kapa. U cijeni
je uključen i sav vertikalni i horizontalni transport do
gradilišne deponije.
Obračun po komadu.</t>
  </si>
  <si>
    <t xml:space="preserve">Sve postojeće svodove nakon skidanja žbuke na podgledu i nasipa s gornje strane potrebno je detaljno pregledati. Eventualna oštećenja, pukotine, sanirat će se injektiranjem smjese prirodnog hidrauličnog vapna za injektiranje 
Sljubnice u kojima je značajno oštećeno vezivo sanirat će se čišćenjem sljubnica od raspucalog i dotrajalog morta, njihovim ispuhivanjem komprimiranim zrakom, vlaženjem i zapunjavanjem odgovarajućim mortom. Predviđen je mort koji odgovara recepturi morta za zidanje novih nosivih zidova. Na dodirnim mjestima armirano-betonskog okvira i opečnog svoda oko cijelog otvora, s gornje i donje strane svoda ugradit će se ojačanja od karbonskog platna uz odgovarajuće epoksidno ljepilo, širine 60 cm uz odgovarajuća sidrenja. </t>
  </si>
  <si>
    <t>Izrada fine žbuke u neposrednoj blizini štuko elemenata
nakon njihove restauracije. Gruba žbuka obuhvaćena
je u zidarskim radovima.
Obračun po m2.</t>
  </si>
  <si>
    <t>m1</t>
  </si>
  <si>
    <t>Dobava materijala i pokrivanje krova novim laknocementnim ravnim betonskim pločama 40x40, sve po uzoru na zatečeni pokrov. Izvodi se dvostruki pokrov, nagib krova cca 35°, pričvršćenje tipskim pocinčanim priborom za eternit prema uputstvu i normativima proizvođača. U cijenu stavke uključeni su potrebni tipski i fazonski komadi podložnice, početne i rubne ploče i sljemenjaci i potrebna prirezivanja i njihova ugradnja i sl. U slučaju nemogućnosti odgovarajuće izvedbe spoja u cijeni stavke predvidjeti spojni detalj iz cinčanog lima.  
Polaganje se vrši na letve sa zračnim međuprostorom iznad paropropusne hidroizolacije, s ugrađenim odzračnikom na vertikalnu platicu, u svemu prema detaljima proizvođača pokrova što je uključeno u cijenu radova. U cijenu stavke uključene su i sve eventualno potrebne pomoćne radne platforme, kao i transport krovnih ploča i drugog materijala koji se ugrađuje.
Radove izvodi licencirani krovopokrivač.
Obračun po stvarnoj površini krova bez dodataka na prirezivanje kako slijedi:</t>
  </si>
  <si>
    <t>Pažljiva demontaža podnih i zidnih oboga u kupaonicama
Keramičke pločice i druge obloge podova i zidova u kupaonicama se pažljivo skidaju i deponiraju za ponovnu ugradnju. Radove mora izvoditi ovlaštena osoba sa licencom ministarstva kulture.</t>
  </si>
  <si>
    <t>Obnova i ponovna ugradnja predhodno skinutih malih drvenih stepenica na katu.
Obračun po kompletu.</t>
  </si>
  <si>
    <t>Nove kamene stube južnog (reprezentativnog) ulaza
Stube se izvode kao postojeće od umjetnog kamena, u stavku uključena odgovarajuća priprema podloge. Na način da se dijelovi postoječih stuba zamjenjuju, a ostatak čisti. Svi radovi se izvode u dogovoru sa restauratorima i po upisu u građevinski dnevnik. Restauratori će odrediti način popravka stuba. (nove ili popravak postojećih)
Dva kraka polukružnih stuba sa po 19 stuba + dvije centralne stube i podest ispred njih, duljina stube 150cm, širina varira
Obračun po kompletu.</t>
  </si>
  <si>
    <t>Čelična međukatna konstrukcija 
Dobava i montaža čelične međukatna konstrukcija konstrukcije  koja se postavlja ko ojačanje između postojećih drvenih greda. Čelična konstrukcija izvodi se kao spregnuta te se na čelične profile tvornički ugrađuju moždanici sa glavom fi 19mm, na razmaku 250 cm visine 60 mm. Moždanici i zaštitni keramički prstenovi moraju biti u skladu sa DIN EN ISO 13918 ( granica popuštanja fy &gt;350 N/mm2, čvrstoča fu &gt; 450 N/mm2) Čeličnu konstrukciju štititi od požara premazom zaštite F.60 trostrano. Zaštita protiv korozije kao i požarna zaštita (premaz) je u cijeni
HEA 180
Obračun čelične konstrukcije u kg.</t>
  </si>
  <si>
    <t>Obračun:
-fasada se obračunava po površini pročelja bez odbitka otvora, samo s dodatkom od 25% za zakrivljenost plohe 
-posebni dijelovi fasade (reljefne uglovnice, ravne ili vučene profilacije i slično) izraženi su posebno u prilogu Važne napomene:
-ova grupa radova izvodi se uz nadzor nadležnog konzervatorskog odjela što je potrebno uzeti u obzir prilikom organizacije radova i definiranja rokova
-potrebno je ukalkulirati potrebno vrijeme potrebno za davanje mišljenja nadležnog konzervatora
-ovu grupu radova mogu raditi samo tvrtke sa značajnim iskustvom na obnovi spomenika nepokretne baštine a rad može izvoditi samo restaurator specijaliziran za rad s povijesnim žbukama
-prema zahtjevu nadležnog konzervatora tvrtka će za određene poslove angažirati restauratora</t>
  </si>
  <si>
    <t xml:space="preserve">Cjelokupan materijal za izradu pročelja mora biti u dovoljnim količinama donesen u neposrednu blizinu stručnog radnika za izradu pročeljne žbuke.
Radovi se ne smiju izvoditi po lošem vremenu I temperaturi manjoj od + 3 C ili većoj od + 35 C
Za vrijeme ljetnih žega treba radove štititi, a površinu njegovati. Rad nanošenja žbuke ne smije se obavljati na osunčanoj plohi niti za vjetrovita ili maglovita vremena a na skelu je potrebno obavezno postaviti zaslon protiv sunca i protiv kiše.
Podloga na koju se nanosi žbuka je zid od opeke ili torkretirani zid.
1.sloj 
Na podlogu se nanosi  vapneni špric 1:1 na osnovi prirodnog hidrauličnog vapna u svrhu stvaranja hrapave, ravnomjerno upojne podloge. Prekrivenost podloge 100%, minimalni period sušenja 3 dana.
debljina nanosa 0,5cm
2.sloj
Na prethodno nanesen špric dolazi grubi donji sloj vapnene žbuke u omjeru čisto hidrauličko vapno: kvarcni pijesak frakcije 0-4mm u omjerima 1:3 + voda. Nanosi se u dva sloja debljine 10mm, između slojeva prethodno i naknadno navlažiti, razvući drvenom letvom. Vrijeme stajanja između slojeva žbuke: oko 1 dan (štititi od prebrzog isušivanja)
debljina nanosa 2 cm. </t>
  </si>
  <si>
    <t>Profil razdijelnog vijenca iznad prozora prizemlja 
r.š. cca 50 cm</t>
  </si>
  <si>
    <t>Profil razdijelnog vijenca ispod prozora kata
r.š. cca 50 cm</t>
  </si>
  <si>
    <t>Profil krovnog vijenca s okapnicom
r.š. 60 cm</t>
  </si>
  <si>
    <t>Profil iznad prozora segmentni ili trokutasti 
r.š. cca 30 cm</t>
  </si>
  <si>
    <t xml:space="preserve">profili oko prozora bočno na katu
r.š. cca 25 cm </t>
  </si>
  <si>
    <t xml:space="preserve">profili oko prozora bočno - polukružni polustupovi, prizemlje </t>
  </si>
  <si>
    <t>profili kazetiranog stropa (ab grede) u podgledu trijema (altane) r.š. cca 50 cm</t>
  </si>
  <si>
    <t>profili vijenca u trijema (altane) iznad stupova
r.š. cca 50 cm</t>
  </si>
  <si>
    <t>pravokutni profili razdijelnih vijenaca u južnog pročelja
r.š. cca 30 cm</t>
  </si>
  <si>
    <t>Izrada grube i fine žbuke fasadne rustike - uglovni kvadri,
debljine cca 5,0 cm, sa završnom zaglađenom obradom.
Profilacije izvoditi sa šablonama koje je prethodno pregledao i odobrio predstavnik GZZZSK. Šablone upotrebljavati uz obveznu postavu vodilica.
Obračun po m2, uključivo sve dodatke na složenost.</t>
  </si>
  <si>
    <t>OPĆI OPIS</t>
  </si>
  <si>
    <t>Svi radovi se moraju izvesti po važećim tehničkim propisima i normativima od kvalitetnog materijala prema opisu, detaljima i pismenim uputama, a u okviru ponuđene cijene. Radi postizanja tehničkih svojstava bitnih za građevinu građevinski materijali, proizvodi i oprema smiju se upotrebljavati, odnosno ugrađivati samo ako je njihova kvaliteta dokazana ispravom proizvođača, atestima ili certifikatom suglasnosti.</t>
  </si>
  <si>
    <t>Kontrola kvalitete mora biti organizirana dvojako:</t>
  </si>
  <si>
    <t>kao proizvodna, koju provodi proizvođač materijala, proizvoda i opreme</t>
  </si>
  <si>
    <t>kao dokazna, koju provode nadležne organizacije (stručni nadzor investitora i ovlaštene institucije).</t>
  </si>
  <si>
    <t>Proizvodna kontrola temelji se na preventivnoj kontroli osnovnih materijala, aktivnosti i procesa u proizvodnji, transportu i ugradnji. Dokazana kontrola temelji se na vrednovanju konačnih svojstava materijala i kvaliteti izvedenih radova te usporedbi istih s predviđenim vrijednostima..</t>
  </si>
  <si>
    <t>Zahtjevi za kvalitetom osnovnog materijala dati su u specifikaciji materijala u tehničkoj dokumentaciji za svaki pojedini rad, a oblici i mjere osnovnog materijala propisani su normativima. Izvođač može predanu mu tehničku dokumentaciju upotrebljavati isključivo za radove obrađene u ovom elaboratu. Izvođačeva je dužnost da projektanta upozori na uočene proturječnosti i nedostatke u dokumentaciji i za sve nejasnoće tražiti objašnjenje od projektanta.</t>
  </si>
  <si>
    <t>Izvođač radova garantira za kvalitetu izgrađenih i montiranih konstrukcija i materijala u skladu s ugovorom o izvođenju te važećim propisima i uzancama, a početak garantnog roka utvrđuje se zapisnikom kod tehničkog prijema.</t>
  </si>
  <si>
    <t>Eventualne izmjene materijala, te načina izvedbe tijekom gradnje, moraju se izvršiti isključivo pismenim dogovorom s projektantom i nadzornim inženjerom. Sve više radnje, koje neće biti na taj način utvrđene, neće se moći priznati u obračunu.</t>
  </si>
  <si>
    <t>Sve štete učinjene prigodom rada na vlastitim ili tuđim radovima imaju se ukloniti na račun počinitelja. Svi nekvalitetni radovi imaju se otkloniti i zamijeniti ispravnima, bez bilo kakove odštete od strane investitora. Ako opis koje stavke dovodi izvođača u sumnju o načinu izvedbe, treba pravovremeno prije predaje ponude tražiti objašnjenje od projektanta.</t>
  </si>
  <si>
    <t>Izvedeni radovi moraju u cijelosti odgovarati projektnim opisima, a u tu svrhu investitor ima pravo, prije početka radova, od izvođača zatražiti uzorke, koji se čuvaju u upravi gradilišta, te izvedeni radovi moraju istima u cijelosti odgovarati. Izvođač radova je dužan prije početka radova kontrolirati kote izvedenog stanja i mjesta nove ugradnje. U koliko se ukažu eventualne nejednakosti između projekta i stanja na gradilištu izvođač radova dužan je pravovremeno o tome obavijestiti projektanta i zatražiti pojedina objašnjenja. Sve mjere u nacrtima, shemama i detaljnim nacrtima prije izrade istih obavezno provjeriti u naravi. Sva kontrola vrši se bez posebne naplate.</t>
  </si>
  <si>
    <t>Obračun radova vrši se prema "Prosječnim normama u građevinarstvu". Jedinična cijena sadrži potrebno čišćenje prije, u toku i po završetku radova, sav materijal, alat, mehanizaciju i uskladištenje, njegovanje i zaštitu ugrađenih materijala od atmosferilija, troškove radne snage, sve horizontalne i vertikalne transporte, potrebnu radnu i fasadnu skelu, sve štete i troškove popravka kao posljedica nepažnje, odvoz na opisano mjesto s utovarom i istovarom, troškove zaštite na radu, troškove atesta i sve dodatno nabrojano kod opisa pojedine grupe radova, te se na taj način vrši i obračun istih. Jedinične cijene primjenjivat će se na izvedene količine bez obzira u kojem postotku iste odstupaju od količina u troškovniku. Ukoliko investitor odluči da neki rad ne izvodi, izvođač nema pravo na odštetu, ako ga je isti pravovremeno izvijestio o tome, te ukoliko vrijednost navedenih radova ne prelazi više od 10% ukupne vrijednosti.</t>
  </si>
  <si>
    <t xml:space="preserve">ZEMLJANI RADOVI </t>
  </si>
  <si>
    <t>Uređenje terena:</t>
  </si>
  <si>
    <t>Prilikom uređenja terena izvođač radova mora se pridržavati svih uvjeta i opisa u projektnoj dokumentaciji kao i važećih propisa. Ovi radovi vezani su za uspostavljanje i osposobljavanje terena za građevinsku djelatnost, a odnose se na rezanje stabala, grana, čišćenje i sječenje šiblja, otkopavanje i vađenje panjeva i skidanje travnatih busena (humusni sloj) i čišćenje gradilišta od svih nečistoća, rušenjue ograda, građevina i svih postrojenja koja bi ometala izvršenje radova. Moraju se tako provoditi da se ne unište razni uređaji (vodovod, elektro vodovi i sl.) i da se sačuvaju eventualni spomenici.</t>
  </si>
  <si>
    <t>Obaranje drveća vrši se sječenjem drveća i vađenjem korjenja i panjeva. Poslije krčenja sve rupe treba ispuniti zemljom. Humusni sloj skida se u debljini od 15-30 cm.</t>
  </si>
  <si>
    <t>Iskopi terena:</t>
  </si>
  <si>
    <t>Kategorija terena određena je prethodnim sondiranjem kao i na temelju elaborata o geomehaničkom ispitivanju. Izvođač radova treba prije davanja ponude provjeriti kategoriju terena, te na temelju te provjere sastaviti cijenu radova, koja u tom pogledu mora biti fiksna i neće se radi eventualne promjene kategorije zemlje i terena mijenjati.</t>
  </si>
  <si>
    <t>Svi iskopi moraju se izvesti prema planu iskolčenja, a vršit će se ručno ili strojno. Vanprofilski iskop ide na teret izvoditelja osim u iznimnim slučajevima kada to odobri nadzorni inženjer.</t>
  </si>
  <si>
    <t>Obračun iskopanog materijala vrši se na temelju snimljenog profila prije i poslije iskopa. Povećanje zapremine obračunava se tako da se materijal u iskopu uveća propisanim koeficijentom rastresitosti. Transportne dužine računaju se od težišta mase iskopa do težišta mase nasipa, odnosno deponije. Iskopanu zemlju treba upotrijebiti za nasipavanje između temeljnih stopa i zidova rovova kanalizacije kao i za planiranje, pri čemu materijal koji se ugrađuje valja nabijati u slojevima kako bi se postigao modul zbijenosti propisan projektom. Višak zemlje odvozi se na deponiju, do 5 km udaljenosti. Svi pomoćni pristupi i prilazi, ceste i sl., za potrebe gradilišta uključeni su u jediničnu cijenu i neće se priznati kao posebni troškovi.</t>
  </si>
  <si>
    <t>Izvoditelj će izvršiti potrebna iskolčenja, biti odgovoran za izmjere, te poduzeti potrebnu predostrožnost provjere dimenzija (visinske kote, profili). Pri iskolčenju treba posebnu pažnju posvetiti da se ostane u predmetu, vlasništvu i pravima. Izvoditelj snosi svu odgovornost za diranje u pravo vlasništva susjeda.</t>
  </si>
  <si>
    <t>Radove na otkopima i iskopima započeti po skidanju humusnog sloja i njegovom deponiranju kako je predviđeno pripremnim radovima objekta, odnosno gradilišta, ako je humusni sloj potreban i podesan za kasniju upotrebu.</t>
  </si>
  <si>
    <t>Iskope zemlje za temeljne jame, objekte ili kanalske rovove vrši s pravilnim odsjecanjem bočnih strana i dna jame u širini koja osigurava nesmetan rad u njima.</t>
  </si>
  <si>
    <t>Odbacivanje iskopa minimalno 1,00 m od ruba iskopa, a otkopavanje zemlje izvoditi obavezno odozgo na niže.</t>
  </si>
  <si>
    <t>Pri strojnom iskopu zemlje potrebno je voditi računa o stabilnosti zemlje ispod stroja, kao i odlaganje iskopa na odstojanje koje ne ugrožava stabilnost bočnih stranica iskopa.</t>
  </si>
  <si>
    <t>Ako se iskop vrši miniranjem, onda je radove potrebno izvoditi prema važećim propisima za tu vrstu radova.</t>
  </si>
  <si>
    <t>Podupiranje (razupiranje) rovova i kanala izvoditi na osnovu statičkih proračuna i nacrta, a oplata bočnih strana izlazi minimalno 20cm iznad ruba iskopa, radi sprječavanja urušavanje materijala s terena u iskop.</t>
  </si>
  <si>
    <t>Pravila i propisi koji se odnose na određene instalacije moraju se poštivati za vrijeme izvođenja radova. Instalacije koje su u upotrebi moraju se odgovarajuće zaštititi od oštećenja, ukloniti ili premjestiti kako je naznačeno ili specificirano. Mrtve instalacije odstranit će se, zatvoriti ili pokriti.</t>
  </si>
  <si>
    <t>Planiranje i razastiranje:</t>
  </si>
  <si>
    <t>Planiranje terena se vrši za radove koji iskolčuju točnost horizontale i prema projektu za izvedbu podloga podova, polaganja instalacija, polaganja cijevi, profila, izvedenu temeljnu jamu, temeljne rovove ili kanale potrebno je pregledati prije početka radova (temeljenje ili slično). Ovim radovima obuhvaćeni su radovi na razastiranju šljunka, tucanika s nabijanjem u slojevima do potrebnog modula stišljivosti.</t>
  </si>
  <si>
    <t>Zatrpavanje i nasipavanje:</t>
  </si>
  <si>
    <t>Zatrpavanje kanala i temelja obračunava se prema kubaturi koja je rezultat razlike između iskopa i instalacije u kanalu zajedno sa eventualnim nasipavanjem šljunka ili pijeska, odnosno betona. Nabijanje izvršiti do 95 % najveće gustoće uz optimalnu vlažnost. Ispitivanje zbijenosti vršit će se na mjestima koja odredi nadzorni inženjer.</t>
  </si>
  <si>
    <t>Oko svih iskopanih jama i rovova izvođač će postaviti zaštitnu ogradu, privremene rampe, platforme za ručno prebacivanje materijala, svijetla, čuvare i dr. potrebno za zaštitu ljudstva prisutnog na gradilištu. U slučaju da se zemljani materijal prevozi asfaltnim ili betonskim putem, u cijenu je uključeno i pranje kotača tih vozila prije izlaska na ove površine.</t>
  </si>
  <si>
    <t>Nasipavanje se vrši u slojevima prema propisanim detaljima u projektu. Po osnovnom niveliranju terena izvodi se tamponski sloj debljine 30 cm nabijen na prometnicama do modula stišljivosti od 100 MN/m2, te ispod građevine 100 MN/m2 ukoliko projektnim rešenjem nije drugačije određeno. (Nabijanjem svakog sloja mora se dokazati zbijenost prema zahtjevu iz projekta).</t>
  </si>
  <si>
    <t>Transporti</t>
  </si>
  <si>
    <t>Izbor transportnih sredstava i načina izvršenja transporta u zavisnosti je od vrste i količine iskopanog materijala, načina njenog utovara i istovara, daljine prijevoza i njenih terenskih prilika. Izbor transportnog sredstva izabire izvođač radova i sadrži u svojoj ponudi u jediničnoj cijeni.</t>
  </si>
  <si>
    <t>BETONSKI I ARMIRANO-BETONSKI RADOVI</t>
  </si>
  <si>
    <t xml:space="preserve">Ovim uvjetima dani su kriteriji kvaliteta i ispitivanje osnovnih materijala, tehnološki uvjeti i kontrola izvedbe armirano-betonskih radova, te prethodna i kontrolna ispitivanja svježeg i očvrsnulog betona, u svemu prema Pravilniku za beton i armirani beton. Prije početka izvođenja betonskih i armirano-betonskih radova izvođač je dužan napraviti PROJEKT BETONA u skladu s ovim uvjetima i primjerak predati nadzornom inženjeru. </t>
  </si>
  <si>
    <t>Beton se mora proizvoditi samo iz prethodno ispitanih materijala na betonari, koja treba biti funkcionalno projektirana i pod stalnom kontrolom nadležnih tvrtki. Kapacitet proizvodnje, transporta i ugradbe betona trebaju biti usklađeni. Za slučaj kvara bilo kojeg elementa u tehničkom procesu, treba predvidjeti odgovarajuću rezervu ili zamjenu, koja će osigurati nastavak tehnološkog procesa bez štetnih posljedica po kvaliteti objekta. Ne smije doći do nepredviđenih prekida u izvedbi armirano-betonskih radova.</t>
  </si>
  <si>
    <t>Kontrolna ispitivanja koja organizira i sprovodi izvoditelj, obuhvaćaju prije svega ispitivanje osnovnih materijala, svježeg, stvrdnjavajućeg i čvrstog betona, što sve kontrolira nadzorni inženjer investitora. Uzimanje uzorka u svrhu atestiranja mora vršiti ovlaštena organizacija ili izvoditelj radova u prisustvu nadzornog inženjera. O uzimanju uzoraka mora se odmah sastaviti zapisnik s potpunim podacima.</t>
  </si>
  <si>
    <t>Izvoditelj je dužan za tehnički pregled pribaviti ateste i druge dokaze o kvaliteti materijala koji se ugrađuju. Sve ove dokaze i ateste izvoditelj je dužan pribavljati sukcesivno, kako se materijali deponiraju na gradilištu i ugrađuju. Isto tako, izvoditelj je dužan pribaviti izvještaj o kvaliteti kompletnog objekta ili konstrukcije.</t>
  </si>
  <si>
    <t>Cement koji će se upotrebljavati za spravljanje betona mora u svemu zadovoljavati uvijete kvalitete HRN i ne smije imati upijanje vode nakon 30 min veće od 2 %.</t>
  </si>
  <si>
    <t>Kontrolna ispitivanja cementa vrši izvoditelj na gradilištu prema propisima, a kontroliraju se: standardna konzistencija, vrijeme vezivanja, postojanost volumena, temperatura cementa u silosu. Ako se kontrolnim ispitivanjem utvrdi da neki od uvjeta kakvoće nije ispunjen, odgađa se upotreba takvog cementa, dok se ne dobije atest iz laboratorija ovlaštene organizacije za atestiranje cementa.</t>
  </si>
  <si>
    <t>Za spravljanje betona mogu se upotrebljavati kopani ili drobljeni agregati koji u svemu odgovaraju normativima. Svaka frakcija agregata mora se deponirati odvojeno tako da se izbjegne bilo kakvo njihovo miješanje. U slučaju da se upotrebljavaju dvije ili više istoimenih frakcija, obzirom na granulaciju, ili raznih izvora, ne smije se dozvoliti njihovo nekontrolirano nesistematsko miješanje. Svaku pošiljku agregata prije istovara treba vizualno ocijeniti. Pojedina frakcija ne smije odstupati u pogledu granulometrijskih sastava od onih koje su usvojene kod recepture betona. Za vrijeme izvođenja betonskih radova u prostor za uskladištenje pojedinih frakcija agregata smije se uskladištiti samo one vrste agregata koje su odabrane prema recepturi za beton. Zrna agregata ne smiju biti površinski obavijena prahom, a naročito ne glinom ili drugim koloidnim supstancama. Gustoća zrna agregata mora biti jednaka ili veća od 2600kg/m3. Na temelju rezultata prethodnih ispitivanja agregata donosi se konačna odluka o njegovoj primjenjivosti za beton. Kontrolu ispitivanja agregata vrši izvoditelj. Ovo ispitivanje vrši se uvijek kad se prilikom vizualne ocjene posumnja u ispravnost neke od osobina agregata. Za svaki uzorak vrše se slijedeća ispitivanja:</t>
  </si>
  <si>
    <t>Ako se kontrolnim ispitivanjem utvrdi da granulometrijski sastav ili sadržaj čestica manjih od 0,09 mm ne odgovara uvjetima prema recepturi za beton, odgovorna osoba mora dati pismeno uputstvo o modificiranju sastava betona ili donijeti odluku o uklanjanju nekvalitetnih isporuka agregata.</t>
  </si>
  <si>
    <t>Voda koja se koristi prilikom pripreme betona mora odgovarati pravilnicima. Ukoliko se za spravljanje betona ne upotrebljava pitka voda, uzorak vode mora se slati na ispitivanje mjesec dana prije početka betoniranja i zatim svakih mjesec dana po jedan uzorak za sve vrijeme betoniranja.</t>
  </si>
  <si>
    <t>U slučaju potrebe, a na osnovu predočenih atesta, te neposrednih ispitivanja sa cementom s kojim će se obavljati betonski radovi, izvođač bira dodatke za beton i predlaže ih na odobrenje investitoru. Dodaci betonu mogu se upotrebljavati samo ako imaju atest od ovlaštene organizacije. Djelovanje dodataka na beton treba biti provjereno u toku prethodnih ispitivanja betona. U obzir dolaze plastifikatori i usporivači vezivanja betona. Radi bolje veze starog i novog betona upotrebljavat će se sredstva za sprečavanje vezivanja betona i sredstva za bolju vezu starog i novog betona.</t>
  </si>
  <si>
    <t xml:space="preserve">Za izvedbu betonskih konstrukcija i elemenata od betona i armiranog betona mora se primjenjivati tehnologija plastičnog, gustog, kompaktnog, homogenog i tehnički vodonepropusnog betona, a izdvajanje vode iz betona i segregaciju treba svesti na minimum. </t>
  </si>
  <si>
    <t>Očvrsnuli beton mora ispunjavati traženu marku betona, a niti jedan rezultat ispitivanja čvrstoće betona ne smije podbaci više od dopuštenog. Kontrola ispitivanja betona koju vrši izvoditelj radova je slijedeća:</t>
  </si>
  <si>
    <t>Radi kontrolnih ispitivanja čvrstoće na pritisak, potrebna je na svakih 30 m3 betona izraditi po jedan uzorak, a radi kontrolnih ispitivanja vodonepropusnosti betona potrebno je na svakih 100 m3 betona izraditi po jedan uzorak. Kontrolna ispitivanja očvrsnulog betona vrši izvoditelj u prisustvu nadzornog inženjera ili ovlaštene radne organizacije registrirane za poslove kontrole kvalitete građevinskih materijala. Prilikom svih ispitivanja očvrsnulog betona obavezno se određuje i zapreminska težina uzoraka.</t>
  </si>
  <si>
    <t>Ukoliko se betoniranje vrši kod niskih temperatura, mora biti osigurana mogućnost proizvodnje zagrijanog svježeg betona i mogućnost zaštite svježeg betona za vrijeme manipuliranja. Tehnički proračun mora biti proveden za sve faze rada, od spravljanja, transporta i ugradbe do njege betona, uzimajući u obzir toplinska svojstva materijala i klimatske uvjete.</t>
  </si>
  <si>
    <t>Izvoditelj će izvršiti i ispitivanje eventualnog korozivnog djelovanja podzemne vode na beton. Ukoliko ova ispitivanja pokažu da je podzemna voda agresivna na beton treba provesti dopunske zaštitne mjere koje će propisati projektant ili stručna ovlaštena organizacija.</t>
  </si>
  <si>
    <t>Trajanje manipulacije i transporta svježeg betona treba svesti na minimum i uvjetovano je na osnovi kriterija da u tom vremenu smije doći do bitne promjene konzistencije betona. Transportna sredstva moraju biti takva da spriječe agregaciju od mjesta spravljanja betona do ugradbe. To su betonske pumpe, auto-mikseri i kamioni kiperi za prijevoz do 1 km. Dozvoljena visina slobodnog pada betona je 1 m. Za veće visine vertikalnog transporta betona treba osigurati dozvoljen broj vertikalnih lijevaka.</t>
  </si>
  <si>
    <t>Transportna sredstva ne smiju se oslanjati na oplatu ili armaturu kako ne bi dovela u pitanje njihov projektirani položaj. Definitivni plan transporta betona s propisom svih sredstava mora izvođač predložiti pismeno nadzornom inženjeru na odobrenje. Prekidi u betoniranju dopušteni su samo na mjestima kako je to predviđeno u nacrtima ili izričito dopuštene od nadzornog inženjera. Prekidi u betoniranju određuju se na način kako je propisano ovim tehničkim uvjetima.</t>
  </si>
  <si>
    <t xml:space="preserve">Sav beton mora biti dobro i jednoliko sabijen pogodnim pervibratorima i vibratorima koji imaju minimalnu frekvenciju od 8000 ciklusa u minuti. Kod vibriranja jednog sloja betona, koji dolazi na prethodni sloj koji još nije vezao, pervibratori moraju ući u donji sloj betona za dužinu igle. Beton treba ubaciti što bliže njegovom konačnom položaju u konstrukciji da se izbjegne segregacija. Smije se vibrirati samo dobro uklješteni beton, a nikako se ne smije transportirati beton pomoću pervibratora. Od mjesta ubacivanja do definitivnog položaja beton smije prijeći najviše 1,5 m. Ploče betonirati u slojevima debljine do 50cm. Zidovi se betoniraju u slojevima debljine do 80cm. </t>
  </si>
  <si>
    <t>Za sve vrijeme betoniranja na gradilištu treba dežurati stručno osoblju, koje može otkloniti manje kvarove na postrojenju za spravljanje betona, transportnim sredstvima i sredstvima za ugradnju betona. Zaštita betona od isušivanja mora biti efikasna već u prvim satima nakon ugradbe, odmah kad stanje površine betona to dozvoljava. Intenzivna zaštita mora trajati najmanje 7 dana. Ukoliko se zaštita od isušivanja vrši podlijevanjem, voda ne smije biti hladnija od temperature površine betona, kako ne bi došlo do ubrzavanja i diferencijalnih terminskih stezanja betona, koje mogu izazvati stvaranje pukotina. Ukoliko se zaštita od isušivanja vrši postupkom zatvaranja betonskih površina prskanjem kemijskim sredstvima njihovo djelovanje na beton treba provjeriti u toku prethodnih ispitivanja betona.</t>
  </si>
  <si>
    <t>U hladnom periodu ugrađeni beton mora se brtviti na odgovarajući termički način. Temperatura ugrađenog betona mora iznositi tri dana poslije ugrađivanja najmanje + 50C.</t>
  </si>
  <si>
    <t>Radni spojevi (reške) moraju biti vodonepropusni. Kod horizontalnih radnih rešetki, po završetku betoniranja, kad beton dobije odgovarajuću čvrstoću, tj. u vremenu od početka do svršetka vezivanja betona, potrebno je površinu na koju će se dobetonirati druga faza, obraditi ispiranjem i ispuhivanjem smjesom zraka i vode. Naročitu pažnju treba kod toga posvetiti čišćenju uglova. Neposredno prije početka betoniranja druge faze, na površinu radne reške nanosi se sloj sitnozrnog betona debljine oko 3 mm. Ovaj beton spravlja se s vodom koja je pomiješana sa sredstvom za povećanje prionjivosti i vlačne čvrstoće betona.</t>
  </si>
  <si>
    <t>Kod vertikalne radne reške, prije početka prve faze betoniranja na površinu oplate koja je dijeli od druge faze betoniranja, treba nanijeti sredstvo za površinsko sprečavanje vezivanja betona. Nakon skidanja oplate ovaj se sloj ispere smjesom vode i zraka pod pritiskom. Nakon montiranja armature i oplate potrebno je ponovno očistiti površinu vertikalne radne reške. Neposredno prije početka betoniranja druge faze, na površinu radne reške nanosi se premaz reakcijskom smolom. Vrijeme nanošenja i vezivanja, odnosno vezanje reakcije smole mora biti podešeno tako da ona ne veže dok na nju ne dođe beton druge  faze betoniranja.</t>
  </si>
  <si>
    <t>S ugradnjom betona može se započeti tek kad je oplata i armatura definitivno postavljena. Armatura mora ostati u određenom položaju i za vrijeme betoniranja, te mora biti obuhvaćena betonom u čitavoj dužini i opsegu. Pregled postavljene armature vrši projektant statičar ili nadzorni inženjer na objektu prije betoniranja.</t>
  </si>
  <si>
    <t>Kod betona kolničke konstrukcije i drugih betona izloženih utjecaju smrzavanja i soli treba primjenjivati mikroaeriranje. Umjesto mikroaeriranja može se primjenjivati i kapilarno zgušćivanje, ali uz prethodno ispitivanje.</t>
  </si>
  <si>
    <t>Za betone općenito vrijedi kriterij da upijanje vode betona starosti 90 dana ne bude veće od 1,3 % težinski. Za beton kolničkih konstrukcija vrijedi i dopunski uvjet da vrijednost vodocementnog faktora ne bude veća od 0,50. Ako se betonira pod morem, beton raditi s barem 400 kg cementa na 1 m3 betona.</t>
  </si>
  <si>
    <t>Ako bi se pri iskopu građevinskih jama naišlo na podzemne vode, izvoditelj će na zahtjev nadzornog inženjera ispitati eventualno korozivno djelovanje ove vode na beton. Osnovna mjera za povećanje otpornosti betona na agresivnu sredinu sastoji se u što gušćem betonu i vodonepropusnom betonu. Kriterij vodonepropusnosti mora biti propisan u projektu.</t>
  </si>
  <si>
    <t>ARMIRAČKI RADOVI</t>
  </si>
  <si>
    <t xml:space="preserve">Armatura (betonsko željezo Č.0200 mrežasta armatura) treba biti izvedena od betonskog čelika, a u pogledu kvalitete mora odgovarati normativima. Po posebnom zahtjevu mogu se upotrijebiti i druge vrste čelika ili varena mrežasta armatura za koju dobavljač mora osigurati odgovarajuće željezo. </t>
  </si>
  <si>
    <t>Sve vrste čelika moraju imati kompaktnu homogenu strukturu. Ne smiju imati nikakvih nedostataka, mjehura, pukotina ili vanjskih oštećenja. Prilikom isporuke betonskog čelika isporučilac je dužan dostaviti ateste koji garantiraju vlažnost, čvrstoću i varivost čelika.</t>
  </si>
  <si>
    <t>Prije betoniranja armaturu pregleda nadzorni inženjer investitora, a kod složenih konstrukcija i statičar, što se upisuje u građevinski dnevnik. Na radilištu odgovorna osoba mora obratiti naročitu pažnju na eventualne pukotine, jača vanjska oštećenja, slojeve rđe, prljavštine i čvrstoću te dati nalog da se takav betonski čelik odstrani ili očisti. U osobito agresivnim sredinama treba predvidjeti katodnu zaštitu armature.</t>
  </si>
  <si>
    <t>Savijeni valjani čelik (Č), savijeni rebrasti čelik (ČBR), mrežasta armatura (ČBM) moraju biti označeni točno prema armaturnim nacrtima i u svemu moraju zadovoljavati propise. Svaka stavka armiračkih radova sadrži:</t>
  </si>
  <si>
    <t>Prilikom transportiranja armature s centralnog savijališta na gradilište, armatura mora biti vezana i označena po stavkama i pozicijama iz nacrta savijanja armature.</t>
  </si>
  <si>
    <t>Armatura mora biti na gradilištu pregledno deponirana. Prije polaganja, armatura mora biti očišćena od rđe i nečistoća. Žica, plastični ili drugi ulošci koji se polažu radi održavanja razmaka, kao i sav drugi pomoćni materijal uključeni su u jediničnu cijenu. Ugrađivati se mora armatura po profilima iz statičkog računa, odnosno nacrta savijanja. Ukoliko je onemogućena nabava određenih profila, zamjena se vrši uz odobrenje statičara. Postavljenu armaturu prije betoniranja dužan je osim rukovodioca radilišta i nadzornog inženjera pregledati statičar, o tome izvršiti upis u građevinski dnevnik. Mjerodavni podatak za marku betona koji treba upotrijebiti na pojedinim dijelovima konstrukcije uzima se iz statičkog računa i nacrta savijanja armature.</t>
  </si>
  <si>
    <t>Prilikom polaganja armature, naročitu pažnju posvetiti visini armature kod horizontalnih serklaža i armaturi u negativnoj zoni ploče kod ležaja (zidova), kako ne bi došlo do povečanja debljine ploče kod betoniranja zbog previsoko položene spomenute armature.</t>
  </si>
  <si>
    <t>Obračun ugrađene armature vrši se za klasičnu armaturu po grupama * do 12 mm i preko * 14 mm po kg, neovisno o profilu, a za mrežasto varene mreže bez obzira na profil. Cijena armature uključuje rezanje na određenu dužinu savijanja, kuke vezne žice, čišćenje, postavljanje i fiksiranje u točan položaj, kao i podmetače za održanje odstojanja od oplate. Armatura se obračunava prema teoretskim težinama iz tablica i dužinama iz nacrta.</t>
  </si>
  <si>
    <t>Otpadni materijal, projektom nepredviđeni preklopi i pomoćni jahač, uključeni su u cijenu. Potrebni nosači za ugrađivanje armature i visokim nosačima, temeljima i sl. obračunavaju se kao armatura.</t>
  </si>
  <si>
    <t>Ukoliko se izvrši preračunavanje, na objektu se može uz suglasnost statičara izvršiti i zamjena vrsta čelika i profila, ovisno o mogućnosti dobave.</t>
  </si>
  <si>
    <t>ZIDARSKI RADOVI</t>
  </si>
  <si>
    <t>Materijal koji se upotrebljava za zidarske radove mora biti ispravan, kvalitetan, u skladu s normativima, a na zahtjev nadzornog inženjera, izvođač mora predočiti važeće ateste ili dati ispitati prema važećim normativima o svom trošku. Zidovi zgrada mogu se izvoditi od materijala za koji nije donijet standard, ako je atestom (potvrdom o kvaliteti) izdanim od strane stručne radne organizacije potvrđeno da se takav materijal može upotrijebiti za izvođenje odnosne vrste zidova.</t>
  </si>
  <si>
    <t xml:space="preserve">Zidarski radovi moraju biti izvedeni točno prema mjerama označenim u projektnoj dokumentaciji, a izvedene zidne konstrukcije moraju biti sposobne da podnesu predviđeno opterećenje. </t>
  </si>
  <si>
    <t xml:space="preserve">Zidni elementi prije upotrebe moraju se kvasiti vodom ako nemaju potrebnu vlažnost ili ako se za zidanje upotrebljava cementna žbuka. Debljina horizontalnih reški (fuga) ne smije biti veća od 15 mm, a širina vertikalnih reški ne smije biti manja od 10 mm, a ni veća od 15 mm. Zidanje se mora izvoditi s pravilnim zidarskim vezovima, a preklop mora iznositi najmanje jednu četvrtinu dužine zidnog elementa. </t>
  </si>
  <si>
    <t>Ako se zidanje izvodi za vrijeme zimskog perioda, moraju se poduzeti mjere zaštite protiv djelovanja mraza.</t>
  </si>
  <si>
    <t>Svako naknadno bušenje ili žlijebljenje zidova zgrada koje nije bilo predviđeno projektom, može se izvoditi samo ako je prethodnim statičkim proračunom utvrđeno da nosivost zida poslije tog bušenja odnosno žlijebljenja nije manja od propisane. Sve razvode instalacija po mogućnosti položiti u zidove prije finalne obrade zida, odnosno žbukanja.</t>
  </si>
  <si>
    <t>Zidovi od opeke koji ostaju vidljivi izvoditi od probrane dobro pečene jednolike i neoštećene fasadne opeke. Sve reške moraju biti potpuno horizontalne i vertikalne jednakih debljina i uvučene za cca 10 mm. Ti zidovi će se fugirati. Sve reške zidova moraju biti potpuno zatvorene.</t>
  </si>
  <si>
    <t>Kod pregradnih zidova visine preko 1,20 m treba izvesti po čitavoj dužini, a u visini vrata, armiranobetonski serklaž.</t>
  </si>
  <si>
    <t>Zidove zgrade u seizmičkim područjima projektiraju se i izvode prema propisima koji se odnose na izgradnju građevinskih objekata u seizmičkim područjima. Marka opeke i marke veznog sredstva - morta - se označuje u troškovniku i obavezno se mora izvođač pridržavati propisanih uvjeta.</t>
  </si>
  <si>
    <t>Pijesak za mort mora biti čist bez organskih primjesa, vapno za žbukanje mora biti odležano najmanje tri mjeseca</t>
  </si>
  <si>
    <t>Vrsta morta propisana je troškovnikom, a ukoliko nije primjenjuje se sljedeći omjeri:</t>
  </si>
  <si>
    <t xml:space="preserve">Prilikom izvedbe radova žbukanja i glazura prema projektu  izvođač radova mora se pridržavati uvjeta i opisa u troškovniku kao i važećih propisa </t>
  </si>
  <si>
    <t>Žbukanje zidova zgrada može se izvoditi tek kada se utvrdi da su svi zidovi izvedene u skladu tehničkih propisa. Zidovi od opeke moraju se prije žbukanja očistiti i mort u fugama udubiti, kako bi se žbuka mogla primiti. Prvo se nanosi “špric' pa gruba i fina žbuka. Fina žbuka smije se nanositi samo na već osušenu grubu žbuku.</t>
  </si>
  <si>
    <t>Upotrijebljeni dodaci, koji služe za poboljšanje urađenosti morta za postizavanje nepromočivosti ili poboljšanja kemijskih i mehaničkih svojstava, moraju odgovarati utvrđenim normativima i dokumentiranim odgovarajućim atestima.</t>
  </si>
  <si>
    <t>Za ugrađivanje vrata i prozora potrebno je okvir (zidarske mjere) pravilno dimenzionirati, na točno po mjerama definirane širine otvora uz vertikalno i horizontalno podešavanje. Visine vrata od gotovog poda - 1 cm. Dovratnik vrata je dimenzioniran na debljinu zida  0,5 cm. Za ugradnju elemenata ugrađuje se slijepi dovratnik ili se umjesto slijepog dovratnika u zidani otvor mogu namjestiti zidni ulošci. Na svaku stranu treba postaviti barem po tri drvena uloška. Oni mogu biti i sidreni ili pričvršćeni vijcima.</t>
  </si>
  <si>
    <t>Brtvljenja vanjskih otvora mogu biti:</t>
  </si>
  <si>
    <t>Ugradnja raznih metalnih predmeta u gotovo ziđe od betona ili od opeke sa cementnim mortom M-10.</t>
  </si>
  <si>
    <t>Pripomoći kod raznih obrtničkih i instalaterskih radova radnika vrši se prema utrošku sati na pojedinim radovima koji se evidentiraju u građevinskom dnevniku i ovjerom po nadzornom inženjeru. U tu grupu spadaju razna čišćenja za vrijeme radova, u toku građenja, te završna čišćenja nakon završetka svih radova, koji se evidentiraju u građevinskom dnevniku i ovjerena po nadzornom inženjeru.</t>
  </si>
  <si>
    <t>Sav upotijrebljeni materijal prilikom pomoći raznim obrtničkim i instalaterskim radovima evidentirat će se u građevinskom dnevniku ovjerenom po nadzornom inženjeru.</t>
  </si>
  <si>
    <t>ČELIČNA KONSTRUKCIJA</t>
  </si>
  <si>
    <t>Izrada čelične konstrukcije</t>
  </si>
  <si>
    <t>Prije izrade konstrukcije izvođač treba radioničku dokumentaciju dati nadzornom inženjeru na pregled te eventualne primjedbe u smislu odstupanja ili neusklađenosti s glavnim projektom unosi u radionički dnevnik. Čelik izvođač mora dobavljati iz željezare koje vrše periodično atestiranje. Čelici na skladištu moraju biti složeni, obilježeni bojom kako je propisano, označeni oznakom proizvođača, stanja isporuke i brojem šarže. Odobrava se upotreba materijala isporučenih sa certifikatom proizvođača prema šarži u kojem se ubilježeni rezultati mjerenja interne kontrole po svakoj karakteristici kvalitete. Upotreba materijala bez certifikata dozvoljena je samo ako je naknadno atestirana po ovlaštenoj organizaciji i to za svaku šaržu. Izvođač može nadzornom inženjeru predložiti upotrebu čelika druge kvalitete odnosno dimenzije nego što je propisano projektom uz pismenu suglasnost projektanta konstrukcije u radionički dnevnik</t>
  </si>
  <si>
    <t>Za izradu konstrukcije u radionici zavarivanjem, izvođač je obavezan nadzornom inženjeru pismeno predložiti na odobrenje: tehnologiju i postupak zavarivanja, sve uređaje, strojeve, alate i opremu s dokazima da odgovaraju normativima , ime i prezime, dokaz o stručnoj spremi i položenom stručnom ispitu odgovornog lica za pravilnu primjenu i izvršenje varilačkih radova (rukovodilac radova na zavarivanju).</t>
  </si>
  <si>
    <t>Radnici koji vrše zavarivanje moraju biti atestirani i posjedovati atest i to kako slijedi:</t>
  </si>
  <si>
    <t>Radovima na zavarivanju izvođač može pristupiti kad nadzorni inženjer odobri plan zavarivanja u kojem izvođač definira oblik žljeba, broj slojeva varova, vrstu elektroda, način, redoslijed i položaj zavarivanja, te vrstu i način toplotne obrade, a te podatke izvođač je dužan u dnevnik zavarivanja upisati za svaki zavareni dio konstrukcije. Kod automatskog zavarivanja treba dati i jačinu i napon struje, brzinu zavarivanja, vrstu zaštitnog praška i sl.</t>
  </si>
  <si>
    <t>Zavarivanje se može vršiti samo u zatvorenim prostorijama, a ukoliko to nije moguće treba poduzeti odgovarajuće mjere za zaštitu od vjetra i oborina te za temperature od 0 do 5°C. U dnevniku zavarivanja voditi i temperature zraka i atmosferske prilike te primijeniti zaštitne mjere (temperaturu pregrijavanja, termičku obradu i sl)</t>
  </si>
  <si>
    <t>Nadzorni inženjer upisom u dnevnik zavarivanja odobrava svaku fazu radova zavarivanja, a izvođač radova dužan je izvršiti kontrolu šavova poslije zavarivanja vizualno i izmjerom radiografskom kontrolom koja je predviđena prema kvaliteti vara. Nadzorni inženjer prihvaća radove ili određuje dodatne kontrole, doradu ili obradu.</t>
  </si>
  <si>
    <t>Nakon izrade konstrukcije u radionici treba izvršiti pregled i prijem konstrukcije te zapisnikom ustanoviti da je izrađena konstrukcija dimenzija i oblika prema projektu, a odstupanja su u granicama dopuštenih vrijednosti.</t>
  </si>
  <si>
    <t>Prijemu trebaju prisustvovati predstavnik izvođača, nadzorni inženjer i predstavnik montažera. Izvođač radova prilikom predaje konstrukcije treba predati i svu dokumentaciju koja je propisana za takvu vrstu konstrukcije, a što se evidentira u zapisniku.</t>
  </si>
  <si>
    <t>Montaža čelične konstrukcije</t>
  </si>
  <si>
    <t>Nakon izrade temelja i prije montaže treba izvršiti geodetsku kontrolu koja obuhvaća: osne mjere, visinski položaj i vertikalnost te odnos prema stalnim geodetskim točkama. O izvršenoj kontroli sastavlja se zapisnik, kojeg potpisuju odgovorni predstavnici izvođača temelja, izvođača montaže čelične konstrukcije i nadzorni inženjer. Zapisnikom se konstatira da li geodetski izmjeri zadovoljavaju podatke u projektu. Rezultati mjerenja sastavni su dio zapisnika.</t>
  </si>
  <si>
    <t xml:space="preserve">Prije početka radova na montaži izvođač treba nadzornom inženjeru staviti na uvid: plan organizacije i uređenja gradilišta, popis opreme za izvođenje radova na montaži, projekat za montažu čelične konstrukcije koji mora sadržavati dokaz stabilnosti elementa i nepromjenjivosti oblika pri opterećenju u pojedinim fazama montaže, plan </t>
  </si>
  <si>
    <t>kontrole u svim fazama montaže (geodetska kontrola), projekt skele te vremenski plan izvođenja radova na montaži. Kod konstrukcija koje se montiraju zavarivanjem treba nadzornom inženjeru dodatno staviti na uvid:</t>
  </si>
  <si>
    <t>Prije početka radova izvođač treba izvršiti pregled dopremljene konstrukcije na gradilištu, te ustanoviti da li je prilikom transporta došlo do oštećenja, te dijelove koji su neznatno oštećeni popraviti, a kod većih oštećenja, dijelove ojačati ili zamijeniti. O predloženom popravku ili ojačanju nadzorni inženjer se treba pismeno suglasiti. Nakon sanacije obavlja se ponovno pregled dok se svi dijelovi ili sklopovi ne budu propisno sanirani. Nakon pregleda izvođač treba dijelove i sklopove čelične konstrukcije na gradilištu propisno uskladištiti, sortirati, obilježiti i zaštititi od eventualnog oštećenja.</t>
  </si>
  <si>
    <t>Nadzorni inženjer upisom u građevinski dnevnik odobrava početak montaže čelične konstrukcije tek nakon prijema naprijed navedene dokumentacije i zadovoljenja pripremnih uvjeta.</t>
  </si>
  <si>
    <t>Za radove na zavarivanju izvođač treba nadzornom inženjeru staviti na uvid ateste varilaca i spojnih sredstava (vijaka, elektroda, žica za zavarivanje, zaštitnih praškova, itd), te način zaštite od atmosferskih utjecaja (vjetar, oborina i sl.) i mjere koje će poduzeti kad temperatura bude od 0°C do 5°C. Postupak za odobrenje zavarivanja, te kontrolu isti je kao kod zavarivanja pri izradi konstrukcija u radionici, a izvođač treba na gradilištu imati uređaj za sušenje elektroda, te voditi evidenciju o sušenju u kontrolnim knjigama, tako da se samo elektrode čije je sušenje evidentirano mogu upotrijebiti kod zavarivanja.</t>
  </si>
  <si>
    <t>Za vijke koji se montiraju prednaprezanjem treba voditi posebnu evidenciju o prednaprezanju, koja treba sadržavati dimenzije i kakvoću vijaka, te silu ili moment naprezanja. Za dijelove čelične konstrukcije i sidra koji se ugrađuju u beton treba nakon montaže izvršiti geodetsku kontrolu položaja i vertikalnosti te zapisnički konstatirati prijem ugrađenih dijelova. Kod čeličnih konstrukcija koje se postavljaju na ležišta, izvođač treba izvršiti dotjerivanje konstrukcije u položaj koji je predviđen projektom, a nadzorni inženjer upisom u građevinski dnevnik (dnevnik montaže) utvrđuje da je dotjerivanje čelične konstrukcije ili dijela čelične konstrukcije završeno i dozvoljava ugrađivanje sitnozrnog betona (MB-30) ispod ležaja, stopa stupova i oko sidra. Za sve dijelove čeličnih konstrukcija, koje neće biti dostupne pregledu kod montirane čelične konstrukcije cijelog objekta, treba izvršiti povremeni prijem, a postupak je isti kao i za prijem dijelova koji se ugrađuju u beton.</t>
  </si>
  <si>
    <t>Nakon dovršene montaže izvođač radova dužan je izvršiti izmjeru i geodetsku kontrolu montirane čelične konstrukcije kao i kontrolu spojeva te uručiti rezultate nadzornom inženjeru na ovjeru. Ukoliko su odstupanja montirane konstrukcije veća od dopuštenih, ukoliko svi spojevi nisu izvedeni prema projektu ili je došlo do oštećenja, treba izvršiti sanaciju čelične konstrukcije. Izvođač radova treba izraditi elaborat sanacije, koji odobrava projektant. Nakon sanacije treba izvršiti ponovno pregled, izmjere i geodetsku kontrolu te izvršiti prijem montiranih konstrukcija, o čemu sa sastavlja zapisnik. Zapisniku treba priložiti propisnu dokumentaciju (radioničke nacrte), projekt montaže, ateste o osnovnim i spojnim materijalima kod izrade i montaže sa atestima zavarivača i dokumentima o kontroli spojeva, zapisnik o kontroli i prijemu konstrukcije u radionicama, o odstupanjima od projekta i njihovoj usuglašenosti, o povremenom prijemu s podacima o geodetskim i drugim izmjerama. Ukoliko objekt treba biti ispitan probnim opterećenjem treba zapisniku priložiti i atest o ispitivanju probnim opterećenjem.</t>
  </si>
  <si>
    <t>Zaštita čeličnih konstrukcija od korozije:</t>
  </si>
  <si>
    <t>Prije početka radova izvođač je dužan nadzornom inženjeru staviti na uvid: podatke o sredstvima za čišćenje površina, tehnologiju čišćenja, mjesto za čišćenje, način i mjesto uskladištenja očišćenih dijelova te materijale koji će se upotrebljavati za izvođenje radova na zaštiti i tehnologiju nanošenja premaza, nakon čega nadzorni inženjer upisom u građevinski dnevnik dozvoljava početak radova.</t>
  </si>
  <si>
    <t>Nakon pripreme i čišćenja površina, a prije nanošenja sredstva za zaštitu od korozije nadzorni inženjer utvrđuje da li je čišćenje i priprema površina izvedena na propisan način, odnosno određuje da se postupak ponovi do potpune pripreme. Za toplo cinčanje treba ustanoviti da li je izvršena propisna priprema površina čelične konstrukcije, (odmašćivanje, čišćenje, ispiranje i nanošenje talitelja). Kontrola stupnja očišćenja vršit će se pomoću ŠVEDSKOG STANDARDA SIS 05-59-00.</t>
  </si>
  <si>
    <t>Prije početka radova na nanošenju zaštitnih sredstava izvođač radova treba nadzornom inženjeru dati na uvid certifikat proizvođača i propisane ateste te na odobrenje način nanošenja premaza. Izvođač treba nanijeti sredstva za zaštitu od korozije u propisanim rokovima, odnosno izvršiti prethodnu zaštitu površine čeličnih konstrukcija. Ukoliko izvođač odstupa od propisanih uvjeta, nadzorni inženjer može narediti ponovno čišćenje, te izvršiti pregled na način koji je naprijed naveden.</t>
  </si>
  <si>
    <t xml:space="preserve">Izvođač treba na gradilištu imati vlagomjer i toplomjer te svakodnevno dok se vrše radovi na premazivanju pismeno voditi kontrolu vlažnosti zraka i temperature te način zaštite od oborina ili vjetra. Nadzorni inženjer treba radove na premazivanju prekinuti ukoliko ustanovi da je površina čelične konstrukcije vlažna ili zaprašena, odnosno ako su vlažnost i temperatura ispod ili iznad normativa. </t>
  </si>
  <si>
    <t>Nadzorni inženjer nakon nanošenja svakog sloja premaznog sredstva obavlja kontrolu debljine sloja i stupnja prijanjanja premaza (HRN H.C8.059/74) te odobrava nanošenje slijedećeg sloja, odnosno naređuje da se oštećeni dijelovi površina ili dijelovi kod kojih je prijanjanje neodgovarajuće, prethodno očiste i ponovno namažu. Izvođač radova dužan je utvrditi kvalitetu upotrijebljenog materijala kod tvrtke registrirane za ispitivanje materijala. Izvođač mora u građevinski dnevnik svakodnevno upisivati radove na čišćenju i pripremanju površina, svaki sloj osnovnog i pokrovnog premaza te svaki izvršeni pregled, provjeru i izmjeru koja se izvršila na dijelovima čelične konstrukcije, kao i radove na popravku ili sanaciji očišćenih ili zaštićenih površina.</t>
  </si>
  <si>
    <t>Kad se izvede sistem zaštite od korozije u cjelini, izvođač radova treba nadzornom inženjeru staviti na uvid dokumentaciju o upotrijebljenim materijalima (ateste, certifikate i rezultate kontrole uzoraka), rezultate mjerenja, debljine pojedinačnih premaza, odnosno metalne prevlake kao i mase i debljine prevlake cinka, rezultate stupnja prijanjanja premaza, odnosno metalne ili cinkove prevlake, a kod katodne zaštite mjerenja elektrokemijskog potencijala. Nadzorni inženjer treba izvršiti pregled i ustanoviti da li su mjerenje i provjere zadovoljila uvjete specifikacije i propisa, da li je dovršena zaštita konstrukcije u cjelini, da li su zaštićeni sidra i vijci, kao i gornje površine betonskih temelja i da li su zaštićene dodirne površine u spojevima čelika sa drugim materijalima. O pregledu treba sastaviti zapisnik o zaštićenosti konstrukcije u cjelini od korozije, odnosno što treba dodatno učiniti da se postigne propisana zaštita.</t>
  </si>
  <si>
    <t>Rezervoari i cjevovodi, koji se ukapaju u zemlju, nakon pripreme i čišćenja površine najprije se prethodno premazuju bitumenskom emulzijom, a zatim bitumenskim premazom u toplom stanju. Nakon toga spiralno se namotaju impregniranom jutenom tkaninom te ponovo nanosi bitumenski premaz u toplom stanju. Završni sloj treba izvesti nanošenjem vapnenog mlijeka.</t>
  </si>
  <si>
    <t>IZOLATERSKI RADOVI</t>
  </si>
  <si>
    <t>Svi radovi moraju se izvesti kvalitetno i stručno držeći se projektne dokumentacije, propisa i normativa. Sav materijal mora odgovarati normativima koji se odnosi na proizvode koji se ugrađuju i mora biti atestiran Atesti moraju biti na gradilištu, te na zahtjev nadzorne službe i predočeni. Za sve horizontalne konstrukcije obavezno je dostaviti atest o zahtijevanoj tlačnoj čvrstoći materijala, te polaganje izvesti prema uputama proizvođača. Uskladištenje materijala na gradilištu mora biti stručno kako bi se isključila bilo kakva mogućnost propadanja. Prije početka radova izvođač mora ustanoviti kvalitetu podloge na koju se izvodi izolacija i ako nije pogodna za rad mora o tome pismeno izvijestiti naručioca radova kako bi se podloga na vrijeme popravila i pripremila za izvođenje izolacije.</t>
  </si>
  <si>
    <t>Hidroizolacija se polaže samo na posve suhu i očišćenu podlogu kod temperature više od 12oC. Sav materijal za izolaciju treba biti prvorazredne kvalitete, te odgovarati tekućim propisima i normativima. Izvođač je dužan provjeriti vrste i ateste po šaržama ljepenke u odnosu na projekt. Izolacione trake moraju se uvaljati u vrući premaz bez zračnih mjehurića. Svi spojevi izvode se sa minimalnim preklopima 10 cm. Posebnu pažnju posvetiti izvedbi 'holkera' /savijanja/ ljepenke, jer će sve manjkavosti i štete nastale lošom izvedbom izolacije snositi izvođač. Sve hidroizolacije izvesti od najkvalitetnijih materijala na čistoj i suhoj podlozi, sa prethodnim hladnim bitumenskim premazom. Uz sve vertikalne površine izvesti nevarene holkere. Parne brane izvode se potpuno lijepljene - varene za površinu, sa izvedbom varenih holkera.</t>
  </si>
  <si>
    <t>Rhepanol fk – poliizobutilenska hidroizolacija, izvodi se sa svim detaljima i spojnim komadima proizvođača BRAAS. Izvodi se sa podložnim sintetičkim filcom, sve prema DIN 16.731.</t>
  </si>
  <si>
    <t>Prilikom izvođenja plivajućih podova treba paziti da se slojevi koji služe za zvučnu izolaciju postave na suhu i ravnu površinu. Nije dozvoljeno poravnavanje površine materijalom koji služi kao zvučni izolator. Ako je vlažnost podloge veća od 7% u odnosu na njenu težinu, onda se zvučni izolator mora zaštititi bitumenskom ljepenkom. Prije betoniranja podloge poda mora se preko zvučnog izolatora postaviti sloj bitumenske ljepenke sa preklopima do 20 cm ili PE folija.</t>
  </si>
  <si>
    <t>U vlažnim prostorijama i sanitarnim čvorovima mora sloj koji služi za zvučnu izolaciju biti zaštićen dvostrukim slojem ljepenki ili folijom sa svih strana, a preklopi premazani bitumenom. Ploče plivajućeg poda ne smiju imati krute veze s okolnim zidovima.</t>
  </si>
  <si>
    <t>LIMARSKI RADOVI</t>
  </si>
  <si>
    <t xml:space="preserve">Svi radovi moraju biti izvedeni stručno i solidno, a moraju se izvesti prema važećim propisima i normativima. Prije izvedbe izvođač je dužan od projektanta zatražiti eventualna objašnjenja, a za promjene materijala ili načina izvedbe treba prethodno dobiti i njegovu suglasnost. </t>
  </si>
  <si>
    <t>Ukoliko je to potrebno izvođač limarije dužan je uzeti mjere u naravi te obavezno ispitati sve elemente na kojima se izvode limarski radovi i na eventualne neispravnosti upozoriti nadzornog inženjera.</t>
  </si>
  <si>
    <t>Upotrijebljeni materijal mora odgovarati normativima ili imati odgovarajuće ateste. Ukoliko nije drugačije određeno radovi se izvode iz pocinčanog lima debljine 0,55 mm, cinčanog lima debljine 0,65, bakrenog lima debljine 0,75 mm ili olovnog lima debljine 0,85 mm.</t>
  </si>
  <si>
    <t>Sav materijal koji se upotrebljava mora odgovarati normativima:</t>
  </si>
  <si>
    <t>Mekani limovi spajaju se utorenjem ili lemljenjem, a srednje tvrdi i tvrdi utorenjem ili zakivanjem i lemljenjem. Pričvršćenje limova vrši se mehaničkim alatima, vijcima, plastičnim čepovima i nosačima (trake). Limarija mora od površine betona ili žbuke biti odvojena bitumenskom ljepenkom ili aluminijskom folijom.</t>
  </si>
  <si>
    <t>BRAVARSKI RADOVI I RADOVI IZ METALA</t>
  </si>
  <si>
    <t>Radovi se moraju izvesti prema projektu, prema uvjetima i opisima, kao i važećim propisima i normativima. Svi radovi moraju biti izvedeni stručno i solidno. Upotrijebljeni materijal mora odgovarati standardima ili atestima, a izvođač je dužan pribaviti sve potrebne ateste za kvalitetu materijala i površinsku obradu.</t>
  </si>
  <si>
    <t>Sva bravarija mora u radionici biti očišćena od hrđe i masnoće i ako projektom nije drugačije određeno, zaštićena jednim osnovnim premazom prema uvjetima antikorozivne zaštite i normativima.</t>
  </si>
  <si>
    <t>Izvođač bravarskih radova treba se pridržavati nacrta, shema, opisa pojedinačnih stavki troškovnika, te tekućih propisa i normativa. Obvezan je izraditi radioničku dokumentaciju i dostaviti je na ovjeru projektantu. Na temelju shema i detaljnih nacrta, izvođač radova je dužan zatražiti sve potrebne upute u pogledu eventualnih korekcija detalja ili promjena. U protivnom, eventualna šteta uslijed neadekvatnog materijala tereti izvođača. Ako koja stavka izvođaču nije jasna, mora prije predaje tražiti objašnjenje od projektanta.</t>
  </si>
  <si>
    <t>Prije ugradbe bravarije, bravar je dužan upozoriti izvođača građevinskih radova na eventualne nedostatke, jer bravar odgovara za kvalitetu i ispravnost svih dijelova do primopredaje svojih radova. Izvođač je dužan prije početka rada kontrolirati sve mjere na gradnji za svaki predmet.</t>
  </si>
  <si>
    <t>Prije početka rada izvoditelj mora predložiti nadzornom inženjeru ili projektantu plan redoslijeda zavarivanja, plan montaže konstrukcije sa razrađenim načinom i redoslijedom montaže. Isti mora prije započinjanja radova pribaviti i dostaviti na uvid dokumentaciju: atest materijala od kojih se izrađuje čelična konstrukcija, ateste za spojni materijal /vijci, elektrode/, atest zavarivača koji će raditi na ovoj konstrukciji, plan zavarivanja i montaže. Svi varovi moraju biti obrađeni spojevi između pojedinih elemenata moraju biti vodonepropusni. Sve</t>
  </si>
  <si>
    <t xml:space="preserve">Izvođač je dužan pridržavati se detalja u projektu, međutim ima pravo predložiti druge detalje ukoliko oni zadovoljavaju predviđene uvjete iz opisa i ne mijenjaju ugovorenu jediničnu cijenu. Za sve promjene potrebna je suglasnost projektanta i nadzornog inženjera. Prije početka radova izvođač treba sve mjere, broj komada i sl. prekontrolirati na gradilištu. </t>
  </si>
  <si>
    <t>Svi bravarski elementi ugrađuju se “suhim” postupkom (bez upotrebe morta) tj na prethodno ugrađena sidra varenjem, vijcima ili metalnim odnosno plastičnim čepovima.</t>
  </si>
  <si>
    <t>Sve reške između zidova i bravarskih (metalnih) elemenata moraju biti brtvljena ili kitana akrilnim, silikonskim ili sl. kitovima.</t>
  </si>
  <si>
    <t>STAKLARSKI RADOVI</t>
  </si>
  <si>
    <t xml:space="preserve">Svi radovi moraju biti izvedeni stručno i solidno. Izvođač je obavezan pridržavati se projektne dokumentacije, opisa te Tehničkih uvjeta za staklorezačke radove i važećih propisa i normativa. Izvođač radova treba sve izmjere uzeti u naravi. </t>
  </si>
  <si>
    <t>Svi materijali (stakla, kitovi i sl.) koji nisu obuhvaćeni tekućim normativima, moraju imati ateste od ovlaštenih ustanova. Sva stakla moraju biti apsolutno ravna.</t>
  </si>
  <si>
    <t>Prije ugradnje sve mjere obavezno provjeriti u naravi. Stolarija i bravarija se ostakljuju nakon drugog grundiranja, pošto su svi elementi ugrađeni i okovani. Ovi opći uvjeti se dopunjuju, odnosno mijenjaju pojedinom stavkom troškovnika.</t>
  </si>
  <si>
    <t>GIPSKARTONSKI RADOVI</t>
  </si>
  <si>
    <t>Izrada gipskartonskih zidova i spuštenih stropova</t>
  </si>
  <si>
    <t>Za suhe prostore upotrebljavaju se standardne gipskartonske ploče oznake "A" prema normi HRN EN 520:2006.</t>
  </si>
  <si>
    <t>Za vlažne prostore (mali % vlage) upotrebljavaju se impregnirane ploče oznakom "H2" prema normi HRN EN 520:2006.</t>
  </si>
  <si>
    <t>Za prostore s protupožarnim zahtjevima većim od 60 minuta upotrebljavaju se gipskartonske ploče s oznakom "DF" prema normi HRN EN 520:2006.</t>
  </si>
  <si>
    <t>DFH2IR tvrde impregnirane protupožarne ploče ("Diamant") upotrebljavaju se prema normi HRN EN 520:2006.</t>
  </si>
  <si>
    <t>Svojstva i ispitivanja utvrđena su Prilogom E, točka E.4.2. Tehničkog propisa o građevnim proizvodima.</t>
  </si>
  <si>
    <t>Obveza izvođača je pripraviti HRN ateste za ponuđeni i ugrađeni materijal, a prema Zakonu o gradnji te propisima i normama za ovu vrstu poslova.</t>
  </si>
  <si>
    <t>KERAMIČARSKI RADOVI</t>
  </si>
  <si>
    <t>Popločenje i opločenje keramičkim pločicama izvodi se prema podacima iz projektne dokumentacije, Tehničkim uvjetima za izvođenje keramičarskih radova U.F2.011, te prema Pravil¬niku o tehničkim mjerama i uvjetima za završne radove u zgradarstvu.</t>
  </si>
  <si>
    <t>Materijal treba zadovoljiti slijedeće norme:</t>
  </si>
  <si>
    <t>PODOPOLAGAČKI RADOVI</t>
  </si>
  <si>
    <t>Podovi na  bazi sintetički smola, Podovi od vinila</t>
  </si>
  <si>
    <t>Svi radovi moraju se izvesti prema podacima iz projektne dokumentacije te prema pravilniku o tehničkim mjerama i uvjetima za završne radove u zgradarstvu. Izvođač radova treba upotrijebiti materijal koji u svemu (boji, vrsti i kvaliteti) je jednak uzorku što ga odabere projektant od uzorka predloženih po izvođaču.</t>
  </si>
  <si>
    <t>Uzdignuti podovi</t>
  </si>
  <si>
    <t>Svi radovi moraju se izvesti prema podacima iz projektne dokumentacije. Materijal za izvedbu uzdignutog poda mora odgovarati standardima čelične nosive konstrukcije. Konstrukcija poda treba biti demontažna i podesna za podešavanje na horizontalnost</t>
  </si>
  <si>
    <t>Prije izvedbe uzdignutog poda potrebno je prekontrolirati nosivost postojeće stropne konstrukcije i izraditi statički proračun za dodatna opterećenja. Konstrukcija uzdignutog poda mora se kontrolirati na novo statičko opterećenje. Gornja površina poda mora sprečavati stvaranje statičkog elektriciteta, mora biti ravna i bez pora da ne zadržava prašinu, otporna na žar cigareta, otporna na habanje</t>
  </si>
  <si>
    <t>SOBOSLIKARSKO LIČILAČKI RADOVI</t>
  </si>
  <si>
    <t>Svi radovi moraju biti izvedeni stručno i solidno, s odgovarajućom radnom snagom i odgovarajućim kvalitetnim materijalom. Izvođač radova treba upotrijebiti materijale, koji u svemu (boji, vrsti i kvaliteti) jednak uzorku što ga odabere projektant od uzoraka predloženih po izvođaču. Izrada uzoraka ne naplaćuje se posebno.</t>
  </si>
  <si>
    <t>Upotrijebljeni materijal mora odgovarati standardima ili atestima. Prije početka radova izvođač je dužan pregledati sve podloge i tražiti od nadzornog inženjera da se postupi po njegovim eventualnim primjedbama, ukoliko su opravdane.</t>
  </si>
  <si>
    <t>Materijali se mogu primjenjivati samo na onim površinama za koje su prema svojim kemijsko-fizičkim osobinama namijenjeni. Gotovi, tvornički proizvedeni materijali moraju se upotrebljavati prema uputstvima proizvođača.</t>
  </si>
  <si>
    <t xml:space="preserve">Podloge moraju biti čiste bez prašine, smole, masti ili hrđe ili naslaga drugih materijala. Vanjski nalič mora biti otporan atmosferilijama, a unutrašnji postojanih boja otpornih na sredstava za čišćenje. Premazi moraju čvrsto prijanjati na podlogu na koju se nanose bez tragova četke ili valjka, a boja mora biti jednolična i bez mrlja. Na obojenim površinama ne smiju se poznavati tragovi četke, ne smije biti mrlja, ton mora biti ujednačen i identičan. </t>
  </si>
  <si>
    <t>Obojene površine  ne smiju se dati brisati, niti se smiju ljuštiti. Kvaliteta pojedinih boja i lakova mora odgovarati tekućim propisima i normativima. Ako se u garantnom roku pojave bilo kakve promjene na obojenim površinama uslijed loše kvalitete materijala ili izvedbe, izvođač mora o svom trošku izvršiti prepravke.</t>
  </si>
  <si>
    <t>- konzistencija betona metodom određivanja 'slump'-a</t>
  </si>
  <si>
    <t>- analiza svježeg betona koja se sastoji od određivanja V/C faktora, volumena para, zapreminske težine i granulometrijski sastav. Analiza betona vrši se na svakih 300 m3 betona.</t>
  </si>
  <si>
    <t>- Sječenje, ravnanje i savijanje armature na radilištu s horizontalnim transportom do mjesta savijanja, te horizontalnim i vertikalnim transportom do mjesta vezivanja i ugradnje, ili savijanje u centralnom savijalištu, transport do radilišta, te horizontalni i vertikalni transport već gotovog savijenog čelika do mjesta vezivanja i ugradnje.</t>
  </si>
  <si>
    <t>- Postavljanje i vezivanje armature točno prema armaturnim nacrtima, s podmetanjem podložaka, kako bi se osigurala potrebna udaljenost između armature i oplate.</t>
  </si>
  <si>
    <t>- mokrom ugradnjom: - sa sidrima plosnog željeza i kitom, te obostranim žbukanjem nakon ugradnje.</t>
  </si>
  <si>
    <t>- prethodna ugradnja slijepog dovratnika u zid te naknadno pričvršćenje doprozornika sa vijkom u slijepi dovratnik (okvir). Prekrivanje utora vrši se letvicama a brtvljenje trajno plastičnim kitom i trakom za brtvljenje   ili poliuretanom.</t>
  </si>
  <si>
    <t>- za zavarivača kod zavarivanja šavova kvaliteta   S atest koji nije stariji od 06 mjeseci,</t>
  </si>
  <si>
    <t>- za zavarivača kod zavarivanja šavova kvaliteta I i IIatest koji nije stariji od 12 mjeseci.</t>
  </si>
  <si>
    <t>- ime i stručnu spremu s položenim stručnim ispitom osobe odgovorne za montažu zavarivanjem,</t>
  </si>
  <si>
    <t>- tehnologiju i plan zavarivanja s planom kontrole varova (kao pri izradi čelične konstrukcije),</t>
  </si>
  <si>
    <t>- ljepila: HRN U.F2.011, CERTIFIKATI PROIZVOĐAČA</t>
  </si>
  <si>
    <t xml:space="preserve"> - granulometrijski sastav</t>
  </si>
  <si>
    <t xml:space="preserve"> - sadržaj čestica manjih od 0,09 mm</t>
  </si>
  <si>
    <t xml:space="preserve"> - izvođenje radova: HRN U.F2.011</t>
  </si>
  <si>
    <t xml:space="preserve"> - cement: HRN B.C1.010-15</t>
  </si>
  <si>
    <t xml:space="preserve"> - cementni mort: HRN B.D1.301</t>
  </si>
  <si>
    <t xml:space="preserve"> - glazirane podne pločice: HRN B.D1.305-306</t>
  </si>
  <si>
    <t xml:space="preserve"> - ker. pl. za unutrašnje oblaganje: HRN B.D1.300-301</t>
  </si>
  <si>
    <t xml:space="preserve"> - klinker pločice: HRN B.D1.321</t>
  </si>
  <si>
    <t xml:space="preserve"> - slijepim okvirom</t>
  </si>
  <si>
    <t xml:space="preserve"> - produženi mort 1:2:5 za zidanje nosivih zidova za zidanje nosivih zidova</t>
  </si>
  <si>
    <t xml:space="preserve"> - cementni mort 1:4za zidanje zidova debljine ispod 1/2 opeke za zidanje zidova debljine ispod 1/2 opeke</t>
  </si>
  <si>
    <t xml:space="preserve"> - cementni mort 1:3 za cementnu glazuru i ugradbe čeličnih predmeta. za cementnu glazuru i ugradbe čeličnih predmeta.</t>
  </si>
  <si>
    <t xml:space="preserve"> - Pregled armature od strane izvođača i nadzornog inženjera prije početka betoniranja.</t>
  </si>
  <si>
    <t xml:space="preserve"> - Pregled armature i varova prije savijanja i sječenja sa čišćenjem i sortiranjem</t>
  </si>
  <si>
    <t xml:space="preserve"> - izrada i njega uzoraka za ispitivanje očvrsnulog betona.</t>
  </si>
  <si>
    <t xml:space="preserve"> - mjerenje temperature svježeg betona svakodnevno tri puta</t>
  </si>
  <si>
    <t>parket</t>
  </si>
  <si>
    <t>Termoizolacija podne plohe suterana
Dobava i postava  tvrdo pjenjenih ploča od ekstrudiranog polistirena (XPS 30kg/m3, λD = 0,034 W/mK, korištenje u skladu sa EN 13164:2012+A1:2015)  na prethodno izvedenu betonsku podlogu.
Ploče se lijepe dvokomponentnim ljepilom. Ljepilo se nanosi na ploče metodom potpunog pokrivnog prekrivanja i potom pročešljava (uzdužnim i poprečnim pokretima) zupčastim gleterom (10 mm).
P2 - XPS d=10cm</t>
  </si>
  <si>
    <t>HI podnih ploha suterena
Dobava i postava hidroizolacije iz sintetičke membrane na bazi termoplastičnog poliolefina, FPO, armirana staklenim pletivom, bež boje, UV stabilna, debljine d= 1,5 mm, prema EN 13967, jedinične težine 1,5 kg/m2 (EN 1849-2). Membrane se slobodno polažu te obodno mehanički fiksiraju za podlog. Spojevi se obrađuju vrućim zrakom sa širinom vara od min. 3 cm, preklop 8 cm, u skladu s propisanom tehnologijom od strane proizvođača membrane. Na spojeve pod-zid i završetak membrane izvesti sa kašianim limom u sustavu membrane (debljine min. 1,8 mm), uključena brtvljenje sa namjenskim poliuretanskim brtvilom.  Odizanje od poda 40 cm. Obračun po m2 izoliranog poda. HI se izvodi na podložnom betonu i štiti zaštitnim betonom 5 cm.
Obračun po m2 prekrivene plohe.
Podna ploča podruma uključivo propadalište dizala</t>
  </si>
  <si>
    <t>Termoizolacija EPS-om ispod estriha - suteren
Dobava i postava ploča od ekspandiranog i elastificiranog polistirena EPS u suterenu preko XPS-a
Debljina 3 cm, obračun po m2.</t>
  </si>
  <si>
    <t>izgubljena oplata</t>
  </si>
  <si>
    <t>Stropna ploča okna dizala
Armirano betonska stropna ploča okna dizala. Dio stropne ploče se izvodi u kosini.
Dobava i postava sve potrebne glatke oplate.
Težina betona 2500 kg/m3.
Beton C 25/30, razred izloženosti XC1, kakvoća čelika za armiranje B500 B, maksimalno zrno agregata do 16mm.</t>
  </si>
  <si>
    <t>Radna skela do klase opterećenja 6, odgovara zahtjevima  europskih normi EN 12810 i EN 12811. Materijal za izradu skela mora biti potpuno ispravan. Odgovorna osoba dužna je izvršiti pregled materijala prije ugradbe.
Predviđa se da se skela montira za izvođenje krovopokrivačkih i fasaderskih radova te drugih završnih radova na pročelju. Skela je obračunata kao cjelokupna površina pročelja i može biti obračunata samo jednom u toku cjelokupne izgradnje. 
U stavku su uključeni i radovi i troškovi vezani uz zauzimanje javno prometne površine, neovisno o duljini trajanja zauzeća.
Obračun po m2 skele.</t>
  </si>
  <si>
    <t>ugradbeni ormari po cijelom opsegu arhive na SZ uglu prizemlja, dimenzija cca h = 210 cm, l = 10 m, d = 50 cm</t>
  </si>
  <si>
    <t>SSV 1.1 - 70/40 cm</t>
  </si>
  <si>
    <t>SSV 2.1 - 120/228 cm</t>
  </si>
  <si>
    <t>SSV 2.2 - 120/228 cm</t>
  </si>
  <si>
    <t>SSV 3.1 - 120/228</t>
  </si>
  <si>
    <t>SSV 3.2 - 160/228</t>
  </si>
  <si>
    <t>SSV 1.2 - 100/150 cm</t>
  </si>
  <si>
    <t>SSV 1.3 - 160/150 cm</t>
  </si>
  <si>
    <t>SSV 1.4 - eliptični prozor cca 70/100</t>
  </si>
  <si>
    <t xml:space="preserve">SSV 2.3 - prozori s drvenom oplatom 120/228 </t>
  </si>
  <si>
    <t>SSU 2.1 - 170/250</t>
  </si>
  <si>
    <t>SSU 2.4 - 150/250</t>
  </si>
  <si>
    <t>SSU 2.13 - vitrail u interijeru 50/115</t>
  </si>
  <si>
    <t>Torkretiranje vanjskih i unutarnjih zidova torkretom debljine 8 cm
Torkretiranje vanjskih i unutarnjih zidova torkretom debljine 8 cm, torkret razreda C25/30. Armiranje zidova mrežastom armaturom B500B, spajanje mreža po vertikali kroz međukatne ploče rebrastom armaturom fi 8mm / 15 cm, šipke duljine 1m.
Torkret je prilikom izvedbe potrebno fino zagladiti (izravnavati) površinu pod letvu.</t>
  </si>
  <si>
    <t>Gelender gornje terase iznad balustra h=cca 30cm</t>
  </si>
  <si>
    <t>Izravnavanje zidova od opeke sa kojih je predhodno otučena žbuka – priprema za postavu termoizolacijskih ploča. Nakon otucanja žbuke zidove je potrebno oprati strojno pod pritiskom do 250 bara, a sljubnice među opekama očistiti od dotrajalog morta do dubine 1 do 2 cm. A tako pripremljenu površinu nanosi se NHL reparaturni mort ručno ili strojno tako da se ispune sljubnice, a cijela površina izravnava pod letvu da se dobije ravna ploha sa tolerancijom +- 1cm. Na taj način priprema se površina za čostavu kalcijum silikatnih izolacijskih ploča</t>
  </si>
  <si>
    <t>1.</t>
  </si>
  <si>
    <t>2.</t>
  </si>
  <si>
    <t>3.</t>
  </si>
  <si>
    <t>4.</t>
  </si>
  <si>
    <t>5.</t>
  </si>
  <si>
    <t>6.</t>
  </si>
  <si>
    <t>7.</t>
  </si>
  <si>
    <t>8.</t>
  </si>
  <si>
    <t>9.</t>
  </si>
  <si>
    <t>10.</t>
  </si>
  <si>
    <t>11.</t>
  </si>
  <si>
    <t>12.</t>
  </si>
  <si>
    <t>C</t>
  </si>
  <si>
    <t>Oprema mora biti ugrađena prema uputama odabranog proizvođača odnosno isporučioca opreme i izvođač odgovara za ispravnu ugradnju i dobivanje garancijske izjave, koja je predviđena za ugrađenu opremu.</t>
  </si>
  <si>
    <t xml:space="preserve">POMOĆNI RADOVI </t>
  </si>
  <si>
    <t xml:space="preserve">Strojna izrada horizontalnih i vertikalnih usjeka u konstruktivnim i pregradnim zidovima na mjestu polaganja instalacije. U stavku je uključena izrada usjeka, odvoz razbijenog materijala na deponiju koju odredi investitor sa grubim planiranjem te zatvaranje produženim cementnim mortom usjeka nakon polaganja instalacija vodovoda. Obračun po m. </t>
  </si>
  <si>
    <t>-</t>
  </si>
  <si>
    <t>vodovod</t>
  </si>
  <si>
    <t>5x8 cm</t>
  </si>
  <si>
    <t xml:space="preserve">5x15 cm </t>
  </si>
  <si>
    <t>kanalizacija</t>
  </si>
  <si>
    <t>8x8 cm</t>
  </si>
  <si>
    <t xml:space="preserve">15x15 cm </t>
  </si>
  <si>
    <t>Izrada prodora kroz ploče, grede i konstruktivne zidove te temelje na mjestu prolaza instalacija. U stavku je uključena izrada prodora, odvoz razbijenog materijala na odlagalište na udaljenost do 8 km sa grubim planiranjem te zatvaranje ostatka prodora nakon polaganja instalacije vodovoda cementnim mortom. Obračun po izvedenom prodoru.</t>
  </si>
  <si>
    <t>ø 50 mm</t>
  </si>
  <si>
    <t>ø 80 mm</t>
  </si>
  <si>
    <t>ø 125 mm</t>
  </si>
  <si>
    <t>UKUPNO POMOĆNI RADOVI:</t>
  </si>
  <si>
    <t>ZEMLJANI RADOVI</t>
  </si>
  <si>
    <t>Iskop rova za polaganje cijevi (80% strojno 20% ručno), širine 60 cm i dubine prema kotama u projektu u materijalu kategorije B i C. Iskop izvesti pravilnim odsjecanjem bočnih strana i dna rova. Materijal od iskopa deponirati na jednu stranu rova, najmanje 1.0 m od ruba rova. U stavku je uračunata geodetska kontrola iskopa rova u pogledu pravocrtnosti iskopa i dubine iskopa na dubinu i u padu predviđenu projektom, kao i proširenja za okna. Obračun po m3 iskopanog materijala.</t>
  </si>
  <si>
    <t>kanalizacija - linijska rešetka sjeverne strane</t>
  </si>
  <si>
    <t>drenaža</t>
  </si>
  <si>
    <t>Planiranje dna rova na kote određene uzdužnim profilom sa točnošću ±1.0 cm. U stavku je uračunato i vađenje većih komada kamenja, betona i sl. Obračun po m2 isplanirane površine.</t>
  </si>
  <si>
    <t>Nabava potrebnog materijala i izrada posteljice od pjeskovitog materijala, kao podloga za cijevi, uz mehaničko nabijanje do potrebne zbijenosti Ms=20 MN/m. Zbijanje izravnavajućeg sloja potrebno je vršiti istovremeno s obje strane cijevi. Obračun po m3 ugrađenog materijala u zbijenom stanju.</t>
  </si>
  <si>
    <t>Zatrpavanje oko cijevi i u visini od 30 cm iznad cijevi pješčanim materijalom. Zatrpavanju se može pristupiti nakon montaže cijevi i uspješno provedene tlačne probe. Zahtjeva se simetrično zatrpavanje i zbijanje materijala istovremeno sa obje strane cijevi. U stavku je uključena nabava potrebnog materijala. Obračun po m3 ugrađenog materijala.</t>
  </si>
  <si>
    <t>Zatrpavanje preostalog dijela rova i građevinskih jama drobljencem. Zatrpavanje vršiti u slojevima debljine 30 cm uz zbijanje. Upotreba teških nabijača nije dozvoljena. Zatrpanom rovu treba dati nadvišenje koje mora biti toliko da nakon završetka sljeganja zatrpani rov ni na jednom mjestu ne bude viši od okolnog terena. Obračun po m3 ugrađenog materijala.</t>
  </si>
  <si>
    <t>Zatrpavanje preostalog dijela rova i građevinskih jama do visine uređenog terena. Zatrpavanje vršiti u slojevima debljine 30 cm uz zbijanje. Upotreba teških nabijača nije dozvoljena. Obračun po m3 ugrađenog materijala.</t>
  </si>
  <si>
    <t>Odvoz viška iskopanog materijala na deponiju koju odredi investitor do 8 km (koeficijent rastresitosti 1,25). U stavku uračunat utovar, istovar, grubo planiranje na mjestu istovara te taksa za deponiju. Obračun po m3 odveženog materijala.</t>
  </si>
  <si>
    <t xml:space="preserve">Geodetsko snimanje izvedenih vanjskih cjevovoda i okna sa predajom podataka u katastar podzemnih instalacija. </t>
  </si>
  <si>
    <t>cijevi</t>
  </si>
  <si>
    <t>okna</t>
  </si>
  <si>
    <t>Postava sloja geotekstila 300 g/m2 ispod drenažne cijevi, uz rubove stranica iskopa, te povrh nasipa kamenog agregata 16-30mm. Svi slojevi međusobno povezani. Sve prema detalju.</t>
  </si>
  <si>
    <t>Postava sloja gline ispod i bočno u padu prema drenažnoj cijevi. Prema detalju.</t>
  </si>
  <si>
    <t>UKUPNO ZEMLJANI RADOVI:</t>
  </si>
  <si>
    <t>BETONSKI RADOVI</t>
  </si>
  <si>
    <t>Izrada vodomjernog okna svijetlih dimenzija 120x220 cm visine 180 cm. Debljina dna i stijenki iznosi 20 cm  i trebaju se konstruktivno armirati. Okno se betonira na izravnavajućem sloju podložnog betona C8/10 debljine 5 cm, betonom C25/30 sa dodatkom aditiva za postizanje vodonepropusnosti. Na dnu okna izvest će se kineta od betona AC16/20 prilagođena profilu prolaznih cjevovoda i bočne kinete za priključne kanale. Unutrašnje stjenke i dno kanala zaribati će se cementnim mortom s dodatkom aditiva za postizanje vodonepropusnosti, omjera smjese 1:1. Otvor za silazak u okno pokriven je tipskim lijevano željeznim poklopcem 60x60 cm za opterećenje klase A (15 kN) sa natpisom "VODA".  Silazak je predviđen penjalicama od betonskog željeza ø22mm. Okno treba konstruktivno armirati. U podu ispod otvora za silazak ubetonirati cijev ø30cm h = 40cm za ispumpavanje vode. Stavkom je obuhvaćena nabava i ugradnjaja oplate, betona, armature i svog potrebnog materijala te svi ostali radovi, alat i pribor za izradu. Obračun po komadu kompletno izvedenog okna.</t>
  </si>
  <si>
    <t>klase opterećenja A15 KN</t>
  </si>
  <si>
    <t>UKUPNO BETONSKI RADOVI:</t>
  </si>
  <si>
    <t>MONTERSKI RADOVI KOD VODOVODA</t>
  </si>
  <si>
    <t>Označavanje i iskolčenje trase instalacija vodovoda sa nanošenjem najvažnijih točaka. Obračun po m.</t>
  </si>
  <si>
    <t>Nabava, doprema i montaža polietilenskih cijevi (PE-80) za radni pritisak od 10 bara. Stavkom su obuhvaćeni sljedeći radovi: nabava i svi transporti, rezanja, spajanje cijevi sučeonim zavarivanjem uz hidrauličko navođenje spajanog cjevovoda, fazonski i prelazni komadi, poravnanje cijevi u projektiranu os i uzdužni pad poravnanih cijevi. Obračun po m1 montiranog cjevovoda.</t>
  </si>
  <si>
    <t>PE DN50</t>
  </si>
  <si>
    <t>Dobava i montaža polietilenskih višeslojnih vodovodnih cijevi sa jezgrom od aluminija (PEX-AL-PEX) ili polietilenskih cijevi (PP-R) za radni pritisak od 10 bara (kod vrste cijevi zamjenu napraviti prema unutrašnjem promjeru cijevi). Uračunat prijenos, spojni materijal, materijal potreban za učvršćenje, odnosno ovješenje cjevovoda, te materijal za izolaciju cjevovoda. Cijevi u prostoru izolirati Armaflexom i to cijevi hladne vode izolacijom debljine 6 mm, a tople vode izolacijom debljine 9 mm, a cijevi u zidu i podu izolacijskom navlakom prema preporuci proizvođača. Obračun po m kompletno završenog cjevovoda.</t>
  </si>
  <si>
    <t>Dobava i montaža kutnih, propusnih ventila sa filterom te kapom i rozetom. Obračun po ugrađenom komadu.</t>
  </si>
  <si>
    <t>Ø20 mm (Ø15 mm)</t>
  </si>
  <si>
    <t>Ø25 mm (Ø20 mm)</t>
  </si>
  <si>
    <t>Dobava i montaža kutnih ventila kod postave sudopera.Obračun po ugrađenom komadu.</t>
  </si>
  <si>
    <t>Dobava i montaža kromiranih vratašca kod ventila u zidu. Obračun po ugrađenom komadu.</t>
  </si>
  <si>
    <t>Dobava i montaža filtera (hvatača nečistoće) u vodomjernom oknu. Uključen sav potreban materijal za montažu. Obračun po ugrađenom komadu.</t>
  </si>
  <si>
    <t>DN 40</t>
  </si>
  <si>
    <t>DN 50</t>
  </si>
  <si>
    <t>Dobava i ugradnja garniture zaštitnika povratnog toka (ZOPT). Stavkom je obuhvaćena priprema, prijenos materijala, montaža, spoj na instalaciju, ispitivanje te sav potreban pribor i materijal za navedene radnje te dobava pozitivnog atesta. Obračun po ugrađenom kompletu.</t>
  </si>
  <si>
    <t>UKUPNO MONTERSKI RADOVI KOD VODOVODA:</t>
  </si>
  <si>
    <t>MONTERSKI RADOVI KOD KANALIZACIJE</t>
  </si>
  <si>
    <t>Označavanje trase kanalizacije prenošenjem podataka iz projekta i osiguranje iskolčenja osi. Opseg radova mora u svemu zadovoljiti potrebe građenja, kontrole radova, obračuna i drugoga. Obračun po m trase.</t>
  </si>
  <si>
    <t>Dobava i montaža, doprema i polaganje polipropilenskih ili polietilenskih kanalizacijskih cijevi unutar sanitarnih čvorova. Polaganje cijevi slijedi točno prema projektu i predviđenom padu. U cijenu dužnog metra cijevi ukalkulirati potrebne brtve, fazonske komade, sve potrebno za učvršćivanje i zavješenje, kao i ostalo potrebno za montažu. Obračun po m ugrađenog cjevovoda.</t>
  </si>
  <si>
    <t>ø 32 mm</t>
  </si>
  <si>
    <t>ø 75 mm</t>
  </si>
  <si>
    <t>ø 110 mm</t>
  </si>
  <si>
    <t xml:space="preserve">Dobava i montaža, PVC kanalizacijskih cijevi debljine stjenke prema EN 1401-2 SN 4 (obratiti pažnju na tabelu sa debljinama stjenke u detalju) za odvodnju linijske rešetke platoa sjeverno od objekta, te točkastih slivnika prema projektu i predviđenom padu. U cijenu dužnog metra cijevi ukalkulirati potrebne brtve i ostalo potrebno za montažu. Cjevovod u zemljanom nasipu izvan objekta. Obračun po m ugrađenog cjevovoda. </t>
  </si>
  <si>
    <t xml:space="preserve">Dobava i montaža, PVC kanalizacijskih cijevi debljine stjenke prema EN 1401-2 SN 4 (obratiti pažnju na tabelu sa debljinama stjenke u detalju) na dijelu nove temeljne odvodnje(sanitarna i oborinska odvodnja) unutar objekta. Polaganje cijevi slijedi točno prema projektu i predviđenom padu. U cijenu dužnog metra cijevi ukalkulirati potrebne brtve i ostalo potrebno za montažu. Cjevovod u zemljanom nasipu ispod objekta. Obračun po m ugrađenog cjevovoda. </t>
  </si>
  <si>
    <t>ø 160 mm</t>
  </si>
  <si>
    <t>oborinska odvodnja</t>
  </si>
  <si>
    <t xml:space="preserve">  Ø110mm</t>
  </si>
  <si>
    <t>Dobava i montaža, doprema i ugradnja tipskih prstena za priključak plastičnih cijevi u revizijska okna. Uračunat sav transport i materijal potreban za montažu. Obračun po ugrađenom komadu.</t>
  </si>
  <si>
    <t>Izvedba prespoja instalacija odvodnje sa novoprojektiranog na izvedenu odvodnju. Obračun po komadu.</t>
  </si>
  <si>
    <t>Dobava i montaža cijevnog dozračnika. Obračun po komadu.</t>
  </si>
  <si>
    <t>Obračun po profilu i dužnom metru ugrađene cijevi (u cijenu su uračunati i svi fazonski komadi).</t>
  </si>
  <si>
    <t xml:space="preserve"> Ø100 mm</t>
  </si>
  <si>
    <t>UKUPNO MONTERSKI RADOVI KOD KANALIZACIJE:</t>
  </si>
  <si>
    <t>kompl.</t>
  </si>
  <si>
    <t xml:space="preserve"> Ø12mm</t>
  </si>
  <si>
    <t xml:space="preserve"> Ø15mm</t>
  </si>
  <si>
    <t xml:space="preserve"> Ø20mm</t>
  </si>
  <si>
    <t xml:space="preserve"> Ø25mm</t>
  </si>
  <si>
    <t xml:space="preserve"> Ø32mm</t>
  </si>
  <si>
    <t xml:space="preserve"> Ø40mm</t>
  </si>
  <si>
    <t xml:space="preserve"> f 50 mm</t>
  </si>
  <si>
    <t>B</t>
  </si>
  <si>
    <t>VODOVOD I ODVODNJA, HIDRANTSKA MREŽA</t>
  </si>
  <si>
    <t xml:space="preserve"> - u sve stavke troškovnika uključiti dobavu opreme na gradilište, grube građevinske radove, te montažu, ožičenje i puštanje u rad</t>
  </si>
  <si>
    <t>Jednakovrijednost se dokazuje razlikovnim svjetlotehničkim izračunom i tabelarnim usporednim prikazom (po normi definirano, projektirano i zamjensko) Esr, uo, UGRL, Ra. Dokazi se prilažu prilikom predaje ponude.</t>
  </si>
  <si>
    <t>II.</t>
  </si>
  <si>
    <t>ELEKTROINSTALACIJE</t>
  </si>
  <si>
    <t>Demontaža postojeće električne instalacije</t>
  </si>
  <si>
    <t>Pregled postojeće električne instalacije prije demontaže, detekcija strujnih krugova rasvjete i priključnica …</t>
  </si>
  <si>
    <t>Demontaža postojeće električne instalacije i  opreme u objektu ukupne površine cca. 1500m2 i odvoz na uređenu deponiju i/ili predaja investitoru i potvrda o predaji</t>
  </si>
  <si>
    <t>Demontaža postojećih elemenata cca.:</t>
  </si>
  <si>
    <t>razdjelni ormari</t>
  </si>
  <si>
    <t>priključnice 230V i/ili 400V</t>
  </si>
  <si>
    <t>priključnice RJ45 i/ili 2xRJ45</t>
  </si>
  <si>
    <t>rasvjetna tijela</t>
  </si>
  <si>
    <t>sklopke, tipkala, ….</t>
  </si>
  <si>
    <t>ostali elementi el. Instalacija</t>
  </si>
  <si>
    <t>cijev CS 16 mm</t>
  </si>
  <si>
    <t>cijev CS 23 mm</t>
  </si>
  <si>
    <t>cijev CS 32 mm</t>
  </si>
  <si>
    <t>cijev KAPUPLAST-F 63/52mm</t>
  </si>
  <si>
    <t>Cijevi sa svim potrebnim priborom za ovjes i promjenu smjera PNT fi 13,5mm</t>
  </si>
  <si>
    <t>Električna instalacija zaštite od udara munje</t>
  </si>
  <si>
    <t>Gromobranski vodič na krovu i/ili pročelju
puna žica Al legura fi 8mm</t>
  </si>
  <si>
    <t>Krovni nosač gromobranskog vodiča u kompletu s brtvom i vijkom, primjeren za crijepne pokrove</t>
  </si>
  <si>
    <t>Nosač gromobranske trake na na pročelju objekta, komplet sa elemntima za učvršćenje (tipla, ..)</t>
  </si>
  <si>
    <t>Temeljni uzemljivač
FeZn 40x4mm</t>
  </si>
  <si>
    <t>Gromobranski zemljospoj 
FeZn 30x4mm</t>
  </si>
  <si>
    <t>Rastavljiva mjena spojnica sa umetkom za spoj Al žice i FeZn trake</t>
  </si>
  <si>
    <t>Nosač gromobranske trake za oluk namijenjen je za spajanje okruglog vodiča promjera od fi 8 -10mm i oluka</t>
  </si>
  <si>
    <t>Podni ormarića za mjerni spoj sa oznakom mjernog mjesta</t>
  </si>
  <si>
    <t>Zaštita trake zemljospoja od pocinčanog čelika dužine 1,5m komplet sa priborom za učvršćenje na pročelje objekta</t>
  </si>
  <si>
    <t>Štapna sonda, izrađena od vruće pocinčanog čelika, duljine 2000mm, zajedno s priključnom spajalicom za plosnati vodič.</t>
  </si>
  <si>
    <t>Štapna hvataljka sa sapojnicom za okrugli vodič promjera fi 8mm, duljine 1.5m, komplet sa pričvrsnim priborom</t>
  </si>
  <si>
    <t>Ostali sitni montažni pribor, spajanje metalnih masa ostalih uređaja cca. 50 kom i dr.</t>
  </si>
  <si>
    <t>Pregled, ispitivanje, mjerenje otpora, eventualno svođenje otpora u propisane granice, izdavanje zapisnika o vizualnom pregledu i zapisnika o ispitivanju i mjerenju te izrada revizione knjige instalacije sustava za zaštitu od munje.</t>
  </si>
  <si>
    <t>V.</t>
  </si>
  <si>
    <t>INSTALACIJA U OKOLIŠU</t>
  </si>
  <si>
    <t>DTK instalacija</t>
  </si>
  <si>
    <t>Iskolčenje trase DTK kanalizacije na parceli investitora</t>
  </si>
  <si>
    <t xml:space="preserve">Iskop i zatrpavanje nasipnim materijalom iz kabelskog rova u zemlji B kateg. dim. 0,4×0,8m za polaganje cijevi i montažu DTK zdenaca D0
U stavku je uključen i odvoz i zbrinjavanje viška materijala iz iskopa po nalogu investitora. 
Obračun po m3 materijala u sraslom stanju.
</t>
  </si>
  <si>
    <t xml:space="preserve">Polaganje pijeska oko cijevi, sloja pijeska ispod zdenca (10 cm) te oko zdenca sa potrebnim nabijanjem; s dobavom pijeska </t>
  </si>
  <si>
    <t>Dobava, doprema i montaža zdenca MZ D0, kompletno sa poklopcem za teške terete, komplet sa uvodnim poločama za dva smjera</t>
  </si>
  <si>
    <t xml:space="preserve">Dobava, doprema i montaža zdenca MZ D2R, kompletno sa poklopcem za teške terete (raspolovljeni za montažu na postojeću TK trasu) komplet sa uvodnim poločama za četiri smjera
</t>
  </si>
  <si>
    <t>PEHD cijev čvrsta fi110mm sa dobavom i ugradnjom</t>
  </si>
  <si>
    <t>Dobava i ugradnja češljeva</t>
  </si>
  <si>
    <t>Tipska brtvenica za uvod cijevi kroz AB temelje
cijev fi 110</t>
  </si>
  <si>
    <t>Vanjska rasvjeta</t>
  </si>
  <si>
    <t>Iskolčenje trase i pozicije stupova vanjske rasvjete na parceli investitora</t>
  </si>
  <si>
    <t xml:space="preserve">Iskop i zatrpavanje nasipnim materijalom iz kabelskog rova u zemlji B kateg. dim. 0,4×0,8m za polaganje kabela vanjske rasvjete, instalacijskih zdenaca. 
U stavku je uključen i odvoz i zbrinjavanje viška materijala iz iskopa po nalogu investitora. 
Obračun po m3 materijala u sraslom stanju.
</t>
  </si>
  <si>
    <t>Polaganje u rov za napajanje rasvjete trake za uzemljenje, FeZn 30x4mm</t>
  </si>
  <si>
    <t>Polaganje u rov za napajanje rasvjete GAL štitnika za zaštitu kabela</t>
  </si>
  <si>
    <t>Polaganje u rov za napajanje rasvjete PVC trake sa natpisom upozorenja</t>
  </si>
  <si>
    <t>Polaganje u rov za napajanje rasvjete KABUPLAST-F 63/52mm cijevi za zaštitu napojnog kabela VR , sa čeličnom žicom za uvod kabela</t>
  </si>
  <si>
    <t>Zasipavanje cijevi pijeskom uz nabijanje u slojevima ukupne visine  do 10cm iznad cijevi</t>
  </si>
  <si>
    <t xml:space="preserve">NN priključak </t>
  </si>
  <si>
    <t>Iskolčenje trase i zdenaca</t>
  </si>
  <si>
    <t xml:space="preserve">Iskop i zatrpavanje nasipnim materijalom iz kabelskog rova u zemlji B kateg. dim. 0,4×0,8m za polaganje kabela vanjske rasvjete, temelja rasvjetnih stupova, instalacijskig zdenaca. 
U stavku je uključen i odvoz i zbrinjavanje viška materijala iz iskopa po nalogu investitora. 
Obračun po m3 materijala u sraslom stanju.
</t>
  </si>
  <si>
    <t>Dobava, doprema i montaža zdenca MZ D1, kompletno sa poklopcem za teške terete, komplet sa uvodnim poločama za dva smjera</t>
  </si>
  <si>
    <t>Polaganje u rov za napajanje trake za uzemljenje, FeZn 30x4mm</t>
  </si>
  <si>
    <t>Polaganje u rov za napajanje  GAL štitnika za zaštitu kabela</t>
  </si>
  <si>
    <t>Polaganje u rov za napajanje  PVC trake sa natpisom upozorenja</t>
  </si>
  <si>
    <t>Polaganje u rov za napajanje rasvjete KABUPLAST-F fi110mm cijevi za zaštitu napojnog kabela, sa čeličnom žicom za uvod kabela</t>
  </si>
  <si>
    <t>Tipska brtvenica za uvod kabela kroz AB temelje
kabela NAYY 4x50mm2 NN priključka</t>
  </si>
  <si>
    <t xml:space="preserve">Križna spojnica 40x40mm x 2. 8-10mm / 8-10 mm </t>
  </si>
  <si>
    <t>ELEKTROINSTALACIJE UKUPNO</t>
  </si>
  <si>
    <t>JAKA I SLABA STRUJA, ZAŠTITA OD MUNJE I VATRODOJAVA</t>
  </si>
  <si>
    <t>D</t>
  </si>
  <si>
    <t>GRIJANJE, HLAĐENJE I VENTILACIJA</t>
  </si>
  <si>
    <t xml:space="preserve">NAPOMENA: </t>
  </si>
  <si>
    <t>Ovi radovi se moraju izvesti propisane kvalitete, treba udovoljiti važećim zakonima, pravilnicima, propisima i normama na koje propisi upućuju a bitne su za izvođenje, i u skladu s tehničkim uvjetima iz projekta.</t>
  </si>
  <si>
    <t>U jediničnu cijenu uključiti sav materijal i rad, kompletno sve potrebno za određenu (projektom) finalnu gotovost pojedine stavke, uključivo čišćenje tijekom izvršenja i nakon završetka rada.</t>
  </si>
  <si>
    <t>Izolirani bakreni spojni elementi za razvod medija R-410A za plinsku i tekuću fazu, uključivo redukcije (2 komada po kompletu: plinska + tekuća faza), Y račve:</t>
  </si>
  <si>
    <t>Račva za indeks kapaciteta do 200.</t>
  </si>
  <si>
    <t/>
  </si>
  <si>
    <t>Račva za indeks kapaciteta od 201 do 290.</t>
  </si>
  <si>
    <t>Račva za indeks kapaciteta od 291 do 640.</t>
  </si>
  <si>
    <t>Cijevni razvod i puštanje u pogon</t>
  </si>
  <si>
    <t>Demontaža postojećih radijatora - KAT</t>
  </si>
  <si>
    <t>Demontaža postojećih radijatora - PRIZEMLJE</t>
  </si>
  <si>
    <t>Demontaža postojećih radijatora - SUTEREN</t>
  </si>
  <si>
    <t>Demontaža postojećih radijatora</t>
  </si>
  <si>
    <t>Cjevovod ø 6.4 mm (L=230, S=0)</t>
  </si>
  <si>
    <t>Cjevovod ø 9.5 mm (L=155, S=0)</t>
  </si>
  <si>
    <t>Cjevovod ø 12.7 mm (L=33, S=230)</t>
  </si>
  <si>
    <t>Cjevovod ø 15.9 mm (L=20, S=146)</t>
  </si>
  <si>
    <t>Cjevovod ø 19,1 mm (L=0, S=8)</t>
  </si>
  <si>
    <t>Cjevovod ø 22,2 mm (L=0, S=1)</t>
  </si>
  <si>
    <t>Cjevovod ø 28,6 mm (L=0, S=53)</t>
  </si>
  <si>
    <t>Cjevovod za kondenzat (promjer prema tipu jedinice) ø 16 - 20</t>
  </si>
  <si>
    <t>Cijevovod vanjskih i unutarnjih jedinica</t>
  </si>
  <si>
    <t>REKAPITULACJA</t>
  </si>
  <si>
    <t>profil razdjelnog vijenca iznad prozora prizemlja</t>
  </si>
  <si>
    <t>profil razdjelnog vijenca ispod prozora kata</t>
  </si>
  <si>
    <t>konzolice ispod prozora (produžetak bočne profilacije)</t>
  </si>
  <si>
    <t>Izrada dokumentacije postojećeg stanja zatečenog povijesnog parketa prizemlja, 3D metodom izmjere. 
S obzirom na visoku sadržajnu detaljnost povijesnog parketa, koristiti fotogrametrijske metode izmjere i metode 3D terestričkog laserskog skeniranja.
Kao finalni produkt potrebno je izraditi digitalni ortofoto  (engl. Digital ortofoto - DOF) u boji (engl. RGB), rezolucije/GSD (engl. Ground sample distance) od 1 mm.
Ovakvim metodama izmjere i razinom detaljnosti omogućit će se dokumentiranje postojećeg stanja prethodno navedenog te osigurati povratak u prvobitno stanje.
Prilikom izmjere izvesti repere u zgradi i izvan nje koji će se koristiti prilikom ponovne montaže parketa.
Površina na kojoj se izvodi: 350 m2</t>
  </si>
  <si>
    <t>Ispitivanje vertikalnosti pročelja, nakon postave skele
uz prisutnost nadzornog inženjera.
Na crtežu pročelja označiti ustanovljene neravnine i
kotirati njihove veličine.</t>
  </si>
  <si>
    <t>Dobava i postava PVC folije na prozore i vrata za zaštitu prilikom izvođenja radova. Folija se pričvršćuje na fasadu pomoću drvenih letvica, koje su uključene u cijenu. Folija treba zaštititi zatečene okvire.
Obračun po m2 otvora.</t>
  </si>
  <si>
    <t>Dobava i postava zaštite daskama ili drvenim panoima ispred pojedinih otvora (okviri prozora i vrata) ili dijelova fasade (sokl, kameni dijelovi pročelja - prirodni i ,  podrumski otvori i sl.) za vrijeme izvođenja radova. 
Obračun po m2</t>
  </si>
  <si>
    <t>Vanjska skela
Dovoz, montaža, najam i demontaža cijevne fasadne skele s podnicama, ogradom u visini svake etaže i lazilima visine do 14 m. Skela služi za izvedbu svih radova izvan objekta odnosno na fasadi objekta i krovištu objekta, ali i svim drugim radovima koji zahtijevaju fasadnu skelu. Svi radovi oko postave, razne preinake i odvoz fasadne skele uključeni su u jediničnu cijenu. Skelu treba postaviti tako da se nesmetano može pristupiti svim pročeljnim elementima. Širina skele je od 100 cm,  montira se na nužnoj udaljenosti od pročelja za nesmetano odvijanje radova. Skela mora biti propisno popođena mosnicama i ukrućena prema svim važećim propisima zaštite na radu i hrvatskim normama, a sigurna za sve prolaznike. Sidrenjem u objekt skela se mora osigurati od prevrtanja,  a isto tako skelu je potrebno uzemljiti i osigurati od udara groma. Za skelu je potrebno napraviti statički proračun i nacrt. 
Skela mora biti opremljena ogradama te čvrstom zaštitnom ceradom u punoj visini, penjalicama te  laganim zaštitnim krovom od plastičnih ploča na svakoj gornjoj otvorenoj etaži radi kontinuirane izvedbe radova. Skela se montira na svim pročeljima. Visina skele od kote terena iznosi do 13,50m zavisno o koti terena koja varira. Neposredno iznad poda treba izvesti punu daščanu ogradu visine 20 cm u svrhu zaštite od padanja materijala na prolaznike. Visina ograde sa vanjske strane skele iznosi 120 cm.
Skelu treba izvesti uz propisnu signalizaciju obavještajnim pločama sa svjetiljkama narančaste boje od sumraka do svanuća, a prema odobrenju nadzornog inženjera.</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</si>
  <si>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Stavka uključuje privremeno odlaganje na gradilišnu deponiju i sortiranje materijala, te također pripremu za transport i druge radnje prije odvoza i zbrinjavanja onog materijala koji neće biti moguće ponovno ugraditi te će se odvesti na otpad, kao i sam odvoz na deponiju koja se plaća, na udaljenosti do 20km. Posebni se odvoz materijala ne obračunava.
U jediničnu cijenu uključen sav unutrašnji i vanjski transport, horizontalan i vertikalan.
U jediničnu cijenu uključene sve potrebne skele, podupiranja, razupiranja i osiguranja te sve potrebne prilazne i radne rampe, njihova izrada i uklanjanje.
U jediničnu cijenu je uključeno korištenje svih  strojeva i alata te mehanizaciju potrebnih za izvršenje kompletnog rada te se potreban stroj ili alat ili mehanizacija u stavci posebno ne navodi.
VAŽNO: Radovi se izvode pažljivo, ručno, bez vibracionih alata, uz obavezan nadzor nadzornog inženjera. Sve radove potrebno izvoditi pod nadzorom nadležnog konzervatorskog odjela.</t>
  </si>
  <si>
    <t>Demontaža i privremeno deponiranje ploče s kućnim
brojem, natpisnih ploča institucije i sl. Sve navedeno pohraniti na gradilištu ili kod vlasnika. Izvoditelj snosi sve troškove ponovne dobave ili izrade pojedinih elemenata u slučaju oštećenja ili otuđenja sa gradilišta.
Obračun po kom.</t>
  </si>
  <si>
    <t xml:space="preserve">Skidanje žbuke s pročelja (vertikalne i horizontalne plohe - trijem)
Ručno obijanje postojeće žbuke s pročelja zgrade debljine cca 5 cm. 
Žbuka se skida s ravnih ploha pročelja, nakon konzervatorskih istraživanja, odnosno detaljnog pregleda sa skele. Ne skida se s dijelova gdje je izvedena kao pročeljna plastika. Predviđa se uklanjanje neadekvatne zatečene cementne žbuke.
Žbuka se obija ručno na način da se ne ošteti pročeljna plastika koja se zadržava. Rad izvoditi pažljivo naročito u blizini profilacija i dekoracija kako se ne bi oštetili dekorativni elementi od štuka ili žbuke.
Na mjestu gdje se žbuka dodiruje s pročeljnom plastikom potrebno je napraviti rez u žbuci dijamantnom pilom, da bi se odvojile dvije žbuke, ona koja se skida i ona koja ostaje.
Sve površine koje ulaze u zahvat provjeriti u dogovoru sa nadzornim inženjerom koji će na licu mjesta potvrditi površine sa kojih se vrši skidanje žbuke. </t>
  </si>
  <si>
    <t>U jediničnu cijenu uključen sav odvoz materijala dobivenog iskopima ili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iskopa i susjednih objekata za dubinu iskopa do dvije etaže (6m) te sve potrebne prilazne i radne rampe, njihova izrada i uklanjanje.
U jediničnu cijenu uključena sva eventualna ispumpavanja voda u građevinskoj jami ili dijelovima zgrade.
U jediničnu cijenu je uključeno korištenje svih potrebnih strojeva i alata potrebnih za izvršenje kompletnog rada te se potreban stroj ili alat u stavci posebno ne navodi.</t>
  </si>
  <si>
    <t>Napomena uz deponiranje materijala od iskopa:
Iskopani materijal se odlaže na gradilištu izvan gabarita objekta koje je potrebno usuglasiti s nadzornim inženjerom i investitorom, dio se iskorištava za nasipavanja u okolišu a preostali dio se  odvozi na gradski deponij (taj dio biti će izražen u Troškovniku radova u okolišu).
Napomena uz pronalazak kaverni:
Ukoliko se tijekom iskopa pronađu kaverne, potrebno ih je tijekom izvođenja radova ispuniti betonom odgovarajuće marke, ukoliko nadzorni inženjer i projektant konstrukcije procijene da za to postoji potreba.
Napomena uz obračun:
Obračun kod iskopa vrši se u sraslom stanju.</t>
  </si>
  <si>
    <t>Strojni iskop
Iskopava se materijal oko ukopanog dijela zgrade te uz sve ostale vanjske zidove zgrade, u području određenom projektom. Osiguranje rova od urušavanja i eventualno crpljenje moguće pojave vode je u cijeni. Iskop rova formira se do dubine 0,5 m dublje od dubine temelja s time da se uz temelje formira rov minimalne širine 1,5 m. Ovaj iskop obuhvaća i iskop za vanjske tribine, požarne puteve, kao i potrebne denivelacije i izravnavanja terena za hortikulturne radove.
Obračun po m3 iskopa.</t>
  </si>
  <si>
    <t>Ručni iskop (potkopavanje) temelja
Svi nosivi zidovi u podrumu se potkopavaju ispod temelja u dubinu od 50 cm. Potkopavanje se vrši ručno u kampadama duljine koju odredi statičar odnosno nadzorni inženjer. Kad se zabetonira pojedina kampade može se otvoriti nova
Obračun po m3.</t>
  </si>
  <si>
    <t>U jediničnu cijenu pojedine stavke armirano-betonskih radova uključeno:
-dobava betona i svih drugih potrebnih materijala za izvođenje rada, ugradba u konstrukciju sa svim vibriranjima, njegovanjima i zaštitom, sav unutrašnji i vanjski transport.
-sva potrebna oplata (predviđena je glatka s bandažiranim spojevima), postava i skidanje sa svim potrebnim podupiranjima i čišćenjima
-svi potrebni popravci betoniranih elemenata nakon skidanja oplate kao i zapunjavanje otvora nastalih od elemenata oplate (vezači razupore, distanceri i td.) te uređenje betona na spojevima oplate.
-uz iskazanu oplatu uključiti i svu potrebnu oplatu utora i prodora, koja se posebno ne iskazuje
-sav ostali potrebni materijal ili oruđa za rad
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uključene sve potrebne skele, podupiranja, razupiranja i osiguranja te sve potrebne prilazne i radne rampe, njihova izrada i uklanjanje.</t>
  </si>
  <si>
    <t>U jediničnu cijenu uključena sva potrebna atestna dokumentacija i ispitivanja potrebna za tehnički pregled. 
U jediničnu cijenu je uključeno korištenje svih potrebnih strojeva i alata potrebnih za izvršenje kompletnog rada te se potreban stroj ili alat u stavci posebno ne navodi.
Napomena:
Termin izvedbe pojedinih radova mora uključivati i optimalno vrijeme sušenja pojedinih namaza ili podloga, a sve prema pravilima struke
Napomena uz spojeve prilikom nastavka betoniranja:
U stavke uključeno premazivanje dvokomponentnim epoksidnim ljepilom za konstrukcijska lijepljenja i monolitno zalijevanje pukotina u podovima, svih spojeva koji se javljaju kod prekida a prije nastavka betoniranja.
Napomena uz armaturu:
U stavke uključena dobava, rezanje i postava armaturnih mreža, te dobava, rezanje i savijanje, istezanje i postava armaturnih šipki.
Napomena uz obračun:
Obračun po m3 ugrađenog betona, m2 dobavljene i postavljene oplate i kg ugrađene armature.</t>
  </si>
  <si>
    <t>Temeljna ploča
Armirano betonska temeljna plača se izvodi na poziciji propadališta dizala, vanjske strojarnice, ulaza u kotlovnicu te bazena. Debljina ploče 40 cm.
Beton C 30/37, s dodacima za vodonepropusnost, razred izloženosti XC2, kakvoća čelika za armiranje B500 B.
Oplata u cijeni betona.</t>
  </si>
  <si>
    <t>oplata s podupiranjem 3,50 m</t>
  </si>
  <si>
    <t>Izvedba nanoestrih 2,5cm-3,5 cm
Izvodi se nanoestrih na svim etažama preko AB tlačne ploče u debljini 2,5 cm. Ispod estriha postavlja se PE folija te Etafoam 0,5 cm što je uključeno u cijeni estriha.
Cijena obuhvaća sav rad i materijal kao i potrebne dodatke za estrih te sve unutarnje i vanjske transporte do pune gotovosti.
Obračun po m2.</t>
  </si>
  <si>
    <t>Radovi na sanaciji konstrukcije</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</si>
  <si>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U jediničnu cijenu je uključeno korištenje svih potrebnih strojeva i alata potrebnih za izvršenje kompletnog rada te se potreban stroj ili alat u stavci posebno ne navodi.
U jediničnu cijenu uključena sva potrebna atestna dokumentacija i ispitivanja potrebna za tehnički pregled. 
Napomena:
Kod izrade sanacijskih i hidroizolaterskih radova treba se u potpunosti pridržavati uputstva proizvođača materijala, kako u pogledu pripreme podloge, svih faza rada, zaštite izvedene izolacije, te uvjeta rada (atmosferskih prilika, temperatura i sl.). Kod pripreme podloge za sve vrste izolacija potrebno je površinu zida ili poda dobro očistiti od svih nečistoća, prašine, krhotina i masnoća.</t>
  </si>
  <si>
    <t>Čišćenje zida
Čišćenje površine i sljubnica ziđa u zoni injektiranja i torkretiranja.
Stavka obuhvaća uklanjanje nevezanih dijelova ziđa te ostatke i neravnine od morta mehaničkima alatima te pranje hidrodinamičkim postupkom pod visokim tlakom od 500 bara. Pranje vodom pod niskim tlakom kako bi se uklonile sve nečistoće i tragovi iscvjetavanja na površini ziđa. 
Ponoviti ovaj postupak po potrebi nekoliko puta. Sve prema uputama nadležnog projektanta.
Obračun prema m2 opranog i očišćenog ziđa.</t>
  </si>
  <si>
    <t>Fugiranje
Uklanjanje trošnog morta iz sljubnica u dubini od 5cm. Sanacija manjih pukotina te svih dostupnih sljubnica fugiranjem u dubini 5cm. 
Ugrađivanje novog morta visoke duktilnosti na osnovi hidrauličkog vapna i eko-pucolana, maksimalne veličine agregata 15mm.
Mort se nanosi između elemenata ziđa lopaticom, lagano pritiskujući kako bi poboljšali prionjivost. Višak morta treba ukloniti odmah nakon ugradnje, te ako je potrebno očistiti sljubnice vlažnom spužvom ili četkom.
Klasifikacija: EN 998-2 - G tip mort, razred M 5.
vanjski zidovi (u svim zonama gdje je obijena žbuka)</t>
  </si>
  <si>
    <t>Konsolidacijsko injektiranje - samo na mjestima vidljivih pukotina
Injektiranje opečnih zidova, zapunjavanje unutarnjih šupljina s finim mortom. Materijal za zapunjavanje šupljina mora biti gotovi, tvornički spravljeni fini mort za injektiranje čime se zapunjavaju šupljine i prazni prostori u zidovima te učvršćuje sami zid, da ne propušta vodu sa sposobnošću bubrenja od 0,1% zapreminski, dobrih osobina tečenja, razlijevanja, dobre prionjivosti, zapreminskog zapunjavanja od cca. 1,5 kg/dm3, tlačne  čvrstoće od cca. 20,0 N/mm2 i čvrstoćom na savijanje od cca. 4,6 N/mm2. 
Mort mora biti posebno podešen za posebnost građevinske fizike opečnog  zida, mora biti bez klorida, visoko sulfatno otporan, od HS-cementa i bez mogućnosti segregiranja.
Injektiranje se radi na svim zidovima kroz vidljive pukotina. 
Postava cijevi za injektiranje na svakih 50cm (cca 4kom/m2), do dubine 2/3 debljine zida. Injektiranje se vrši pod nisim tlakom.</t>
  </si>
  <si>
    <t>Izrada i montaža čeličnih papuča na koje će se oslanjati stupovi krovne konstrukcije nakon uklanjanja horizontalnih krovnih greda. Papuče se postavljaju na gore navedene  I profile. Ako pozicija papuče ne pada na I profil potrebno je napraviti premoštenje.
Papuča prihvaća stup dimenzija 19x19 cm i veže se na HEA180, a izvodi se of pločevine debljine 15 mm. Papuča sasvih strana obuhvača stup u visino od h=110 cm.
Obračun po komadu papuče.</t>
  </si>
  <si>
    <t>Izvedba estriha 4-6 cm
Izvodi se estriha u suterenu preko EPS-a u debljini 4-6 cm. Ispod estriha postavlja se PE folija što je uključeno u cijeni estriha.
Cijena obuhvaća sav rad i materijal kao i potrebne dodatke za estrih te sve unutarnje i vanjske transporte do pune gotovosti.
Obračun po m2.</t>
  </si>
  <si>
    <t>Hidroizolacija krova nadogradnje
Postava staklenog voala impregniranog i obostrano obloženog kvalitetnom bitumenskom masom na prethodno postavljenu daščanu oplatu.
Traka je zaštićena obostrano posutim pijeskom i treba biti proizvedena prema HRN EN 13859-1.
Traka se ugrađuje slobodnim polaganjem od najniže točke prema vrhu u gornjoj zoni cca 5 cm od rubnog dijela trake, mehanički se učvršćuje čavlima široke glave odnosno čavlima za oplatu. Sljedeća traka prepušta se 10 cm po prethodno postavljenoj traci kako bi se prekrio preklop fiksirane prve trake minimalno 10 cm. 
Traka se mehanički fiksira svakih 30 cm. Ovim sustavom dobiva se fizikalno funkcionalan i ispravan kosi krov koji zbog navedene trake dozvoljava da difuzija iz prostora kroz traku dolazi u zonu za provjetravanje te se vlaga isušuje iz prostora. U slučaju kiše nošene vjetrom voda koja bi se pojavila ispod limenog pokrova po navedenoj traci bi bila odvedena s objekta prije nego ošteti daščanu oplatu kosog krova.
Obračun po m2 prekrivene plohe.</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</si>
  <si>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uključeno je i slijedeće:
-dobava materijala, izrada i ugradnja konstrukcije, transporti, skele i podupiranja
-kontrola mjera na mjestu ugradnje i izrada radioničkih detalja koje prije izvedbe potpisom prihvaća projektant 
-izradu detalja ugradnje konstrukcije koje prije izvedbe potpisom prihvaća projektant 
-sav spojni materijal, te zaštita sveg spojnog materijala od korozije galvaniziranjem ili cinčanjem 
-pričvršćenje oplata spiralnim  čavlima ili vijcima  i  vodootpornim  ljepilom 
-zaštita sve građe - nove i stare - insekticidnim i fungicidnim premazom nanesenim na sve plohe i osobito na čela i to prije same ugradnje a poslije zasjeka
-nadoknada  eventualne štete nastale iz nepažnje na svojim ili tuđim radovima"
-kontakt drvene građe s betonom ili opekom mora biti onemogućen postavom bitumenske ljepenke</t>
  </si>
  <si>
    <t>Daščana oplata podova na koje se vraća intarzijski parket
Nabava i postava vlagootporne QSB oplate poda svih etaža na koje se vraća intarzijski parket od OSB ploča d=2,2 cm. Daščana oplata se lijepi PU ljepilom na prethodno izveden nanoestrih.
Obračun po površini drvene plohe.</t>
  </si>
  <si>
    <t>VAŽNO:
Materijal: za sve limarske radove na objektu koristi se mekani bakreni lim Cu-DHP/ R220, sukladan s normom HRN EN 1652:2002, d=1mm.
Spojni elementi: svi potrebni spojni elementi (kuke, zakovice, jahači, čavli, vijci, držači, itd.) izvode se od metala koji ne reagiraju s bakrom, poput bakra ili (za mjesta koja nisu vidljiva) nehrđajući čelik ili olovo.
Način spajanja: svi spojevi moraju biti izvedeni dvostruki s dva prijevoja visine 25mm. Na dnu spoja ugrađuje se latica u obliku slova L. Spojevi paralelni sa strehom moraju biti položeni  (lemljenje nije dozvoljeno). 
Ispod svakog spoja polaža se dodatna HI traka d=5mm, te su preko njih pričvrščeni metalni pričvrščivači (žabe) da bi se formirao ventilacijski kanal za odvođenje kondenzacijske vlage.
Silikoniranje spojeva (uredno) visokoeleastičnim silikonima prilagođenim za ekstremne vanjske uvjete, prozirnim.</t>
  </si>
  <si>
    <t>SSV 1.8 - 90/90 cm</t>
  </si>
  <si>
    <t>SSV 1.9 - 70/70 cm</t>
  </si>
  <si>
    <t>SSV 1.10 - 210/160 cm</t>
  </si>
  <si>
    <t>SSV 1.5 - 235/150 cm</t>
  </si>
  <si>
    <t>BS 1.1 - 210+90/75 cm</t>
  </si>
  <si>
    <t>SSV 2.3 - 120/228 cm</t>
  </si>
  <si>
    <t>SSV 2.4 - 305/380 cm</t>
  </si>
  <si>
    <t>SSV 2.6 - 235/285 cm</t>
  </si>
  <si>
    <t>SSV 2.5 - 295/390 cm</t>
  </si>
  <si>
    <t>SSV 3.1 - 120/228 cm</t>
  </si>
  <si>
    <t>SSV 3.1 - 160/228 cm</t>
  </si>
  <si>
    <t>SSV 3.6 - 50/60 cm</t>
  </si>
  <si>
    <t>r.š. 60-80 cm</t>
  </si>
  <si>
    <t>r.š. 20-40 cm</t>
  </si>
  <si>
    <t>r.š. 10-20 cm</t>
  </si>
  <si>
    <t>Žbukanje ravnih površina SJEVERNOG pročelja produžnom grubom i finom žbukom m-5, omjera 1:3:9 zaglađene završne obrade debljine 3-4,5 cm, uz prethodno pranje površina vodom pod pritiskom. Žbuka se nanosi na ravne površine pročelja gdje je postojeća žbuka otućena, reške očišćene, a površina otprašena i oprena. Žbuku izvesti prema slijedećim fazama: površinu zida oprati vodom pod pritiskom, na navlaženu površinu zida nanijeti rijetki cementni mort-špric omjera 1:2. Na tako pripremljenu podlogu nanijeti osnovni sloj grube produžne žbuke debljine 2-2,5 cm. Kada se osnovni sloj potpuno osuši i potom obilno navlaži nanosi se završni sloj fine produžne žbuke debljine 1-1,5 cm, veličine agregata do 2,0 mm. Završni sloj fino zagladiti. Za kvalitetu žbuke izvoditelj je dužan pribaviti stručni nalaz i mišljenje ovlaštene ustanove za ispitivanje kvalitete žbuke, što je obuhvaćeno  jediničnom cijenom ove stavke.
Obračun se vrši po m2 ortogonalne projekcije pročelja, ne računajući površine otvora, profilacija i ukrasa.</t>
  </si>
  <si>
    <t>SSV 1.5 - 150/235 cm</t>
  </si>
  <si>
    <t>SSV 1.7 - 100/155</t>
  </si>
  <si>
    <t>SSV 1.6 - nova ulazna vrata 175/230</t>
  </si>
  <si>
    <t>SSV 2.1 - 120/208 cm</t>
  </si>
  <si>
    <t>SSV 2.4 - prozori s vitrajem 390/305</t>
  </si>
  <si>
    <t>SSV 2.5 - ulazna vrata 295/390</t>
  </si>
  <si>
    <t>SSV 2.6 - 235/285</t>
  </si>
  <si>
    <t>SSV 3.3 - 125/225</t>
  </si>
  <si>
    <t>SSV 3.4 - 125/295</t>
  </si>
  <si>
    <t>SSU 2.2 - 135/245</t>
  </si>
  <si>
    <t>SSU 2.3 - 240/245</t>
  </si>
  <si>
    <t>SSU 2.6 - 95/245</t>
  </si>
  <si>
    <t>SSU 2.7 - vrata kupaonice 85/235</t>
  </si>
  <si>
    <t>SSU 2.8 - vrata arhiva 65/215</t>
  </si>
  <si>
    <t>SSU 2.9 - 100/250</t>
  </si>
  <si>
    <t>SSU 2.10 - 240/240</t>
  </si>
  <si>
    <t>SSU 2.12 - vitrail u interijeru 74/215</t>
  </si>
  <si>
    <t>SSU 3.4 - 85/210</t>
  </si>
  <si>
    <t>SSU 3.5 - 75/210</t>
  </si>
  <si>
    <t xml:space="preserve">SSV 1.1 70/40 cm </t>
  </si>
  <si>
    <t>SSV 1.2 100/150 cm</t>
  </si>
  <si>
    <t>SSV 1.3 160/150 cm</t>
  </si>
  <si>
    <t>SSV 1.4 eliptični prozor cca 80/110 cm</t>
  </si>
  <si>
    <t>SSV 1.5 ulazna vrata suteren 150/235 cm</t>
  </si>
  <si>
    <t>SSV 1.7 100/155</t>
  </si>
  <si>
    <t>SSV 1.10 210/160</t>
  </si>
  <si>
    <t>SSV 2.2 sjeverni prozori prizemlje 110/130 cm</t>
  </si>
  <si>
    <t>SSV 2.4 390/305 cm</t>
  </si>
  <si>
    <t>SSV 2.5 295/390 cm</t>
  </si>
  <si>
    <t>Kovana ispuna ograde ulaznog trijema cca 130x70cm</t>
  </si>
  <si>
    <t>Kupolasti (češki) svod - podupiranje
Podupiranje  svodova iznad podruma između osi 5 i 6, ukupne površine tlocrtne projekcije oko 65m2 (h=3,0m) podijeljeno u dvije cjeline, kako se ne bi urušio prilikom izvedbe konstruktivnog ojačanja u zoni iznad svoda. Potrebno je izraditi remenate (drvena oblučila) koje će pratiti zakrivljenost svoda, dovoljne gustoće i poduprti ih. Prije postave napraviti plan podupiranja i dati ga nadzornom inženjeru na odobrenje.
Obračun po cjelini (jedan kompletni svod je jedna cjelina).</t>
  </si>
  <si>
    <t>Iskolčenje i geodetska kontrola
Preuzimanje iskolčenja imovinskih granica parcele te građevine na terenu sa iskolčenom visinskom nultom točkom građevine. Osiguranje točaka i zapisnička primopredaja istog od strane ovlaštenog geodeta i izvođača radova. Geodetska kontrola i praćenje određenih radova uključeni u cijenu.</t>
  </si>
  <si>
    <t>Iskop temelja za jamu dizala
Unutar objekta vrši se iskop za jamu dizala. U cijeni je i odvoz viška materijala na deponiju
Obračun po m3 iskopanog materijala.</t>
  </si>
  <si>
    <t>OBNOVA PROČELJA U VAPNENOJ TEHNICI
Žbukanje pročelja izvodi se u tri sloja. Prvi osnovni sloj nabacuje se preko površine koja se obrađuje i ona mora biti čista, određene čvrstoće i dovoljno hrapava da bi se omogućila trajna veza osnovnog sloja za površinu koja se obrađuje, a završni sloj mora biti trajno vezan za podložni. Prije nanošenja osnovnog sloja sve eventualne žice (od oplate ili skele) odstraniti,
kako bi se izbjeglo prenošenje korozije na završni sloj, a samim tim i mrlje na pročelju.
Sve izvedene površine moraju biti potpuno ravne i glatke, vertikalne, gdje je potrebno horizontalne, kose ili oble. Profili i uglovi moraju imati oštre rubove, izrađene točno prema predviđenom obliku. Žbuka predviđena za izradu pročelja mora se sastojati od isprobanih primjesa i veziva jednoličnog zrna te na svjetlost postojane boje. Tvornička smjesa žbuke upotrijebit će se bez ikakve druge primjese osim vode. Količina, veličina i boja kamenih zrnaca birat će se prema potrebi. Odstupanje od vertikalnih i horizontalnih ravnina ne smije biti veće od 1 cm na 10 m.</t>
  </si>
  <si>
    <t>a</t>
  </si>
  <si>
    <t>b</t>
  </si>
  <si>
    <t>c</t>
  </si>
  <si>
    <t>Izrada dokumentacije izvedenog stanja:
a) međukatne  čelične konstrukcije u sustavu spregnute konstrukcije
b) čelične konstrukcije krovišta
c) čelične konstrukcije stubišta,
nakon montaže, a prije betoniranja.
Dokumentaciju izraditi na razini izvedbenog projekta (MJ 1:50), te u 3 primjerka dostaviti investitoru i 1 primjerak projektantu konstrukcije na arhiviranje.
Obračun po kompletno izrađenoj dokumentaciji.</t>
  </si>
  <si>
    <t>Dobava, nabava materijala i zazidavanje postojećih otvora na unutarnjim i vanjskim zidovima. Zidanje novog zida u punoj opeci normalnog formata u širini postojećeg zida građevine. Zidovi se izvode prema uputama proizvođača u produžnom mortu M10 s bijelim ili trass cementom.
Debljina zida: 30-50 cm
Pozicija u statičkom proračunu: POZ ?
Prije zazidavanja postojećeg otvora potrebno je u postojeći zid ubušiti po 2 šipke  Ø8, svakih 50 cm po visini, a minimalno 50 cm dubine u postojećem zidu. Rupu u postojećem zidu potrebno ispuniti epoksidnim mortom (što je uključeno u cijenu ove stvke). Armaturne šipke Ø8 će zatim biti položene u horizontalne sljubnice zazidanog zida.
Sve izvesti prema statičko-građevinskom projektu.
Obračun po m3 zazidanog otvora.</t>
  </si>
  <si>
    <t>Dobva, nabava materijala i rabiciranje spojeva zidova od opeke s betonskom konstrukcijom, pocinčanim rabic - pletivom. Pojasevi su širine do max 50 cm. 
U cijenu je uključena nabava, dobava i ugradnja svog materijala, rad i alat te potrebna skela. 
Obračun po m1.</t>
  </si>
  <si>
    <t>Zamjena sloja tla loših geotehničkih osobina betonom C16/20.
Ova stavka izvodi se ukoliko se prilikom izvođenja iskopa utvrdi da je sastav tla nepovoljnih geomehaničkih osobina. U tom slučaju obavezan je pregled od strane ovlaštenog geomehaničara ili projektanta konstrukcije.
Stavka se izvodi uz prethodno odobrenje nadzornog inženjera. 
Obračun po m3 ugrađenog zamjenskog sloja tla u sraslom stanju, bez drugih dodataka.</t>
  </si>
  <si>
    <t>glatka oplata</t>
  </si>
  <si>
    <t>Dobava betona i zamjena trošnih zidanih nadvoja armiranobetonskim. Nadvoj izvesti visine h=25 cm i širini koja odgovara širini otvora uvećanoj za cca 20 cm sa svake strane. Stavka se izvodi uz prethodno odobrenje pojektanta konstrukcije ili nadzornog inženjera ukoliko se pri radovima rekonstrukcije utvrdi da su postojeći nadvoji trošni te da ih je nužno zamijeniti. 
Izvesti betonom C 25/30, armatura B500B,
c = 2.50 cm.
Armirati prema statičkom proračunu i nacrtima armature.
Pozicija u statičkom proračunu: ?
Armiranobetonski nadvoji oslanjaju se minimalno 1.5 širine opeke sa svake strane otvora. Nadvoje potrebno armirati sa 4 Ø12 obostrano i zatvorenim vilicama  8/20 cm.
Sve izvesti prema statičko-građevinskom projektu.
Obračun po m3 ugrađenog betona i m2 ortogonalne projekcije ugrađene oplate, bez drugih dodataka.</t>
  </si>
  <si>
    <t>Lasersko snimanje stubišta sa izradom 3D modela
Nakon izvođenja stavke demontaže podgleda stubišta 2.19., potrebno je provesti lasersko snimanje centralnog drvenog stubišta i izraditi 3D model za potrebe izrade radioničkog nacrta čeličnog stubišta.</t>
  </si>
  <si>
    <t>Zidarska ugradnja raznih instalacijskih ormarića u zidu od opeke, bez obzira na veličinu. Ugraditi cementnim mortom, M-10 i sidrima učvršćenim na ormariće. Kompletan rad i materijal. 
Obračun po komadu.</t>
  </si>
  <si>
    <t xml:space="preserve">Izvedba armiranobetonskih ležajeva za čelične nosače stubišta
Izvode se armiranobetonski ležajevi dimenzija presjeka 25 x 25 cm, na koje se oslanjaju čelični nosači stubišta. Ležajevi se postavljaju u prethodno izražene šliceve u zidanoj konstrukciji. </t>
  </si>
  <si>
    <t>SSV 1.3 - 150/235 cm vanjska krila</t>
  </si>
  <si>
    <t>SSU 1.10. 85/213</t>
  </si>
  <si>
    <t>SSU 1.11. 75/200</t>
  </si>
  <si>
    <t>SSU 1.12. 76/203</t>
  </si>
  <si>
    <t>SSU 1.13. 95/200</t>
  </si>
  <si>
    <t>SSU 1.14. 75/210</t>
  </si>
  <si>
    <t>SSU 1.15. 92/203</t>
  </si>
  <si>
    <t>SSU 1.16 - 150/250</t>
  </si>
  <si>
    <t>SSU 1.17. 92/266</t>
  </si>
  <si>
    <t>SSU 1.18. 95/213</t>
  </si>
  <si>
    <t>SSU 1.19. 75/203</t>
  </si>
  <si>
    <t>SSU 1.20. 95/233</t>
  </si>
  <si>
    <t>SSU 1.21. 66/203</t>
  </si>
  <si>
    <t>SSU 2.11. 85/200</t>
  </si>
  <si>
    <t>SSU 2.14. 85/245</t>
  </si>
  <si>
    <t>SSU 2.15. 75/200</t>
  </si>
  <si>
    <t>SSU 2.16. 95/210</t>
  </si>
  <si>
    <t>SSU 2.17. 85/245</t>
  </si>
  <si>
    <t>SSU 3.8. 95/233</t>
  </si>
  <si>
    <t>SSU 3.9. 85/233</t>
  </si>
  <si>
    <t>SSU 3.10. 85/213</t>
  </si>
  <si>
    <t>SSU 3.11. 75/185</t>
  </si>
  <si>
    <t>SSU 3.12. 75/224</t>
  </si>
  <si>
    <t>SSU 3.11. 75/155</t>
  </si>
  <si>
    <t>SSU 4.1. 100/190</t>
  </si>
  <si>
    <t>Izrada, dobava i montaža čeličnih nosača stubišnih krakova. Izvodi se uz zadržavanje postojećih drvenih stuba, tj. ispod zatečene konstrukcije drvenih stuba s tetivama.
Kvaliteta čelika S235 JR
Pozicije u statičkom proračunu: POZ 
Krakove stubišta navedenih pozicija čine 2 čelična nosača UPE 220 (u komadu, bez montažnih nastavaka) na koje je pričvrščena konstrukcija gazišta i podesta iz pločevine.
Na mjestu ležaja, u unutarnji i vanjski opečni zid, nosači se sidre ubušenim vijcima 2M12 kroz donji pojas čeličnog profila. Dubina min. 50 cm, pod kutem 20° i injektiranje epoxy mortom. Prije montaže izvodie se AB ležajevi (obračunati u stavci 4.16.) za UPE nosač. Na podestu kroz zid na mjestu svakog nosača ubušiti i montirati šipku ø16. Na međupodestu kroz zid ubušiti i montirati armaturnu šipku ø16 s pločicom, maticom i navojem. 
U cijenu ove stavke je uračunat: sav potreban rad, materijal, transport, spojna sredstva, AKZ zaštita prema općim uvjetima, mehanizacija i radne skele te troškovi ispitivanja materijala. Izvesti sve prema izvedbenoj dokumentaciji, tehničkom opisu i specifikaciji materijala.
Obračun po kg montirane konstrukcije.</t>
  </si>
  <si>
    <t>Označavanje i numeriranje te pažljva demontaža intarzijskog parketa od masivnih daščica te pripadajućih zidnih lajsni i pragova sa podova u prizemlju
Prije uklanjanja pod je potrebno detaljno snimiti kako je navedeno u pripremnim radovima (stavka A.1.22.) i shematski prikazati oštećenja. Svaki pojedinačni panel parketa se numerira, te se priprema za transport na paletama u radionicu učvršćivanjem između dvije ploče iverice.
U radionici se vrši rastavljanje, te čišćenje daščica, sa svih strana, niskotlačnim postupkom (suhim ledom ili sl.), uz minimalno oštećivanje.
U cijenu uključeni svi transporti do i vraćanje iz radionice, te zaštita  postojećih i novih dijelova poda protiv biološkog propadanja.
Radove izvodi izvođač s licencom konzervatorskog zavoda za takove radove.
Obračun po m2 demonirane obloge.</t>
  </si>
  <si>
    <t>GRAĐEVINSKO-OBRTNIČKI RADOVI</t>
  </si>
  <si>
    <t>Jedinične cijene sadrže sve potrebne radnje za uklanjanje građevinskih elemenata, čišćenje, sortiranje, prijenos, prijevoze,  deponiranje u prostoru ili izvan građevine, skladištenje, transportiranje kao i svrstavanje i odvoz otpada prema važećim pravilnicima, odvoz s gradilišta i zbrinjavanje otpada na deponijima koje se plaćaju te korištenje obavezne opreme zaštite na radu. Sve pristojbe za deponiju su uključene u jediničnu cijenu. 
Opći uvjeti se odnose na sve stavke troškovnika. Radovi koji nisu posebno specificirani moraju biti ukalkulirani u jediničnim cijenama ugovorenih stavaka troškovnika, a prema građevinskim normama za određene radove.
U dogovoru  projektantom i konzervatorom odrediti koji se dijelovi zgrade trebaju posebno deponirati zbog uzimanja uzoraka u izradi novih elemenata, a prije uklanjanja.
Odvoz građevinskog otpada je uključen u cijenu svake stavke. Građevinski otpad se odvozi na gradsku deponiju u krugu od 25km od gradilišta.</t>
  </si>
  <si>
    <t>Izrada tehnološkog projekta
U tehnološkom projektu je potrebno tehnički i logistički razraditi projektirana rješenja u odnosu na korištenu tehnologiju izvođača. U navedenom projektu je potrebno posebno razraditi metodologiju rušenja uključivo plan podupiranja i zaštite konstrukcije, plan kampadnog iskopa, zaštitu dubokog iskopa u suterenu i zaštitu od eventualnog prodiranje podzemne vode u suterenu tijekom iskopa.
Samo po ovjeri tehnološkog projekta od strane projektanta konstrukcije i nadzornog inženjera moguće je pristupiti izvedbi. 
Obračun po kompletu.</t>
  </si>
  <si>
    <t xml:space="preserve">Organizacija gradilišta u sklopu postojeće parcele
Na postojećoj parceli postoji dovoljno velik prostor za potrebe organizacije gradilišta, pristupa građevini, osiguravanje manipulativnog prostora za građevinsku mehanizaciju i drugih potreba.
Potrebno je izvesti neprovidne ograde visine najmanje 2,00 m uz postojeću ogradu parcele. Ograda mora biti sigurnosna, ne smije ugrožavati prolaznike, mora biti uredna i izvedena prema Planu uređenja radilišta s noćnom rasvjetom upozorenja, kao i ostalim znakovima upozorenja na vidljivim mjestima i drugim obveznim znakovima upozorenja. </t>
  </si>
  <si>
    <t>Izvedba postava i skidanje privremenih montažnih objekata, kontejnera prema Projektu organizacije gradilišta, i to za:
a) potrebe tehničkog osoblja gradilišta
b)nadzornog inženjera i potrebe naručitelja
c)garderobe radnika sa sanitarnim čvorom
Izvedba privremenih priključaka za potrebe gradilišta i privremene objekte (u dogovoru sa investitorom i korisnikom građevine). Uključen sav rad i materijal.
a) građevinski električni priključak jednofazni trofazni
b) građevinski priključak za vodu
c) građevinski priključak na kanalizaciju
Održavanje čistoće gradilišta i privremenih puteva gradilišta tijekom izvođenja radova, posebno tijekom izvedbe radova rušenja, sve u smislu Zakona o zaštiti na radu, i planu uređenja radilišta.</t>
  </si>
  <si>
    <t>Zauzimanje javne površine oko kolnih te pješačkog ulaza prema Rješenju nadležnog tijela Grada a uz suglasnost investitora za potrebe izvođenja radova rekonstrukcije/restauraciji istih. Izvedba privremene montažne ograde oko zauzetog dijela visine 2,5m a sve prema tehnologiji izvoditelja radova i prema lokalnim prilikama. Ograda mora biti sigurnosna, ne smije ugrožavati prolaznike, mora biti uredna i izvedena prema Planu uređenja radilišta s noćnom rasvjetom upozorenja, kao i ostalim znakovima upozorenja na vidljivim mjestima i drugim obveznim znakovima upozorenja. 
Stupovi ograde moraju biti fiksirani za podlogu ili montažni temelj, a mogu biti betonski ili čelični. Ograda treba biti čvrsta i napravljena od čeličnih okvira sa  ispunom od profiliranog trapeznog lima ili sl.</t>
  </si>
  <si>
    <t>Dovođenje građevine u bez naponsko stanje, odnosno izvesti otpajanje elektroenergetskog priključka prije početka uklanjanja uz suglasnost HEP-a. Uključivo prilikom ovih radova obavezan izlazak na teren predstavnika HEP-a. 
Obračun po kompletu</t>
  </si>
  <si>
    <t>Snimak profila fasadne plastike i izrada šablona
Prije početka radova potrebno je snimiti postojeće profilacije vijenaca u M 1:1 i izraditi šablone. Snimak predati investitoru u sklopu dokumentacije izvedenog stanja.
Izrada šablona za izvedbu vučenih profilacija. Šablone izraditi za sve vučene profilacije. Šablone će pregledati i odobriti predstavnik GZZSKP.
Postupak uključuje čišćenje i eventualnu rekonstrukciju profilacije do izvorne forme te uzimanje uzoraka na očišćenim i retuširanim izvornim dijelovima.
Obračunava se 1 komplet šablona za grubu i finu žbuku, bez obzira na broj pomoćnih šablona zbog duljine profilacije ili izrade posebne šablone za grubu žbuku.
U cijenu stavke uključen sav rad, materijali i prema potrebna za izradu šablone i snimka.
Obračun po komadu.</t>
  </si>
  <si>
    <t>Snimak ukrasnih elemenata i reljefne plastike - izrada nacrta, te uzimanje otisaka i izrada gipsanih odljeva.
Izraditi nacrte u mjerilu 1:1 i dati ih na ovjeru predstavniku GZZSKP i nadzornom inženjeru.
Snimak predati investitoru u sklopu dokumentacije izvedenog stanja.
Postupak uključuje čišćenje i eventualnu rekonstrukciju do izvorne forme te uzimanje uzoraka na očišćenim i retuširanim izvornim dijelovima.</t>
  </si>
  <si>
    <t>Izrada tehničke dokumentacije po ovlaštenoj osobi i provedba konzervatorsko restauratorske zaštite štuko dekoracija svoda dvorana od daljnjeg oštećenja i zaštite korisnika prostora izvedbom zaštitne skele u unutrašnjosti, uz ishođenje odobrenja GZZSKP.</t>
  </si>
  <si>
    <t>Provedba ekspertize i izrada elaborata zatečene stolarije kako bi se odredio način i obim sanacije ili zamjene dotrajalih dijelova, te prikupili podaci o materijalu, detaljima, profilacijama i obradama. 
Sastavni dijelovi elaborata su: izvještaj o ispitivanju uzoraka drva zatečenih povijesnih prozora i vrata na zgradi iz minimalno dva povijesna razdoblja, ekspertizom će se utvrditi vrsta drva obrada, te tip, materijali obrada okova. 
U cijenu uključiti izradu radioničke dokumentacije koja uključuje snimke profilacija vrata i prozora (M 1:1).
Ekspertizom je također potrebno utvrditi fizička i tehnička svojstva drva iii drugih materijala i postupka za potrebe izrade faksimila povijesnih prozora i vrata i osigurati kontinuirani nadzor u odabiru drva i primijenjenih tehničkih rješenja u izradi i ugradnji novih prozora i vrata. Predložena
tehnička rješenja trebaju biti odobrena od GZZSKP.</t>
  </si>
  <si>
    <t>Iskop za nove temeljne ploče u podrumu
Strojni kombinirani iskop u podrumu. Iskapaju se zemljano šljunčani slojevi ispod prethodno uklonjene betonske ploče u dubini oko 45cm. Podlogu poravnati, a iskopani materijal odvesti na gradsku deponiju
Obračun po m3.</t>
  </si>
  <si>
    <t>Dobava i ugradnja jednokomponentnog polimer-cementnog samorazlijevnog morta sa kompenziranim skupljanjem u svrhu zapunjavanja prostora između betona (kod podbetoniravanja temelja, izvedbe HI, izvedbe obzida iz TI) i ziđa. Mort se ugrađuje u debljini sloja oko 1cm, za debljinu zida oko 60 cm ulijevanjem u prethodno postavljenu oplatu. Radove izvesti prema uputama proizvođača materijala. 
Karakteristike morta: - gustoća svježeg morta: 2,30 kg/L - maksimalna veličina zrna: 2.0mm - tlačna čvrstoća: min. 50 MPa  - statički modul elastičnosti: min. 37 MPa  - koeficijent termičkog širenja: min. 12 x 10-6 1/K
Uključivo izvedba oplate u koju se mort ugrađuje lijevanjem.
Obračun po m1 zida</t>
  </si>
  <si>
    <t>Zamjena lošeg tla cementnom stabilizacijom, a prije ugradnje ostalih slojeva podruma. Stavka podrazumijeva dobavu, transport i ugradnju sa zbijanjem i izravnanjem cementne stabilizacije</t>
  </si>
  <si>
    <t>Dobava betona i izvedba vertikalnih AB serklaža / nadvoja na pozicijama probijanja novih otvora u nosivim zidanim zidovima. Vertikalni serklaž izvodi se u širini postojećeg zida, po visini budućeg otvora i minimalne debljine betona d=10 cm.
Izvesti betonom C 25/30, armatura B500B
Armirati prema statičkom proračunu i nacrtima armature. 
Serklaž se povezuje sa sa postojećim ziđem ubacivanjem šipki: vertikalno ojačanje zida povezano je šipkama  Ø10 mm, postavljenim križno svakih 50 cm po visini. Šipke moraju biti ubušene min 50 cm u zid, a rupa se potom ispuni epoksidnim mortom. (što je uključeno u cijenu ove stavke).
Izvoditi prema projektu konstrukcije i statičkom proračunu i izvedbenoj dokumentaciji, te prema uputstvima projektanta konstrukcije i nadzornog inženjera.
Obračun po m3 ugrađenog betona i m2 ortogonalne projekcije ugrađene oplate, bez drugih dodataka.</t>
  </si>
  <si>
    <t>U jediničnu cijenu uključen sav odvoz materijala dobivenog od razgradnje tijekom izvođenja rada i otpada nastalog tijekom rada na gradsku deponiju  uključivo utovar, prijevoz i istovar te višekratno (tjedno i dnevno) čišćenje objekta tijekom izvođenja radova, te završno grubo i fino čišćenje nakon završetka radova. Posebni se odvoz materijala ne obračunava.
U jediničnu cijenu uključena dobava i ugradnja svog potrebnog materijala, sav unutrašnji i vanjski transport.
U jediničnu cijenu uključene sve potrebne skele, podupiranja, razupiranja i osiguranja te sve potrebne prilazne i radne rampe, njihova izrada i uklanjanje.
U jediničnu cijenu uključene sponke kojima se novi zid veže za nosivu konstrukciju gdje je to potrebno.
U jediničnu cijenu je uključeno korištenje svih potrebnih strojeva i alata potrebnih za izvršenje kompletnog rada te se potreban stroj ili alat u stavci posebno ne navodi.
U jediničnu cijenu uključena sva potrebna atestna dokumentacija i ispitivanja potrebna za tehnički pregled. 
Napomena:
Sve reške sa lica zida moraju biti ispunjene i poravnate sa ravninom opeke,a radi kasnijih obloga zidova.</t>
  </si>
  <si>
    <t>Stanjivanje zida od opeke sa unutarnje strane na mjestu izvedbe torkreta
Zidove koji se torkretiraju iznutra potrebno je stanjiti tako da nakon torkretiranja i žbukanja veličina prostorija ostane ista, a sve prema zahtjevu GZZSKP. Dakle potrebno je skinuti cca 7 cm cigle po cijeloj površini zida.
Obračun prema m2 priređenog zida.</t>
  </si>
  <si>
    <t>Zidarske pripomoći
Zidarske i težačke pripomoći  za obrtničke i instalaterske radove.
stolarski radovi - 50 sati
bravarski radovi - 50 sati
elektroinstalaterski radovi i gromobran - 50 sati
vodovod i kanalizacija - 50 sati
instalacija grijanja - 50 sati
Obračun u satima.</t>
  </si>
  <si>
    <t>BSV 1.1. vanjska vrata s nasvjetlom 90/220+70</t>
  </si>
  <si>
    <t>PDV</t>
  </si>
  <si>
    <t>Nabava, doprema i ugradnja ventilacijskih rešetki za odimljavanje okna dizala. Aluminijska rešetka sa fiksnim lamelama, u čeličnom plastificiranom okviru prema detaljnom nacrtu, u boji i strukturi prema izboru projektanta. Aluminijska rešetka veličine 425x225 mm. Postava prema projektu s uključivo izrezivanjem i pripasivanjem. Sve komplet do finalne gotovosti.
Obračun po komadu.</t>
  </si>
  <si>
    <t>SSV 4.1 - krovni prozori za odimljavanje svijetle dim.80/120</t>
  </si>
  <si>
    <t>SSV 4.1 - krovni prozor za evakuaciju  svijetle dim.80/120</t>
  </si>
  <si>
    <t>Drvena konstrukcija krovišta - glavno krovište
Višestrešno krovište na 3 ili na 4 vode izrađeno od četinjača II klase, C24. 
Konstrukcija krovišta se djelomično mijenja u dijelu oslanjanja krovišta, a na način da se kosnici mijenjaju novima. Uključivo izrada mijena na mjestima krovnih prozora.
Eventualno trule ili oštećene drvene grede potrebno je zamijeniti. Ostatak krova ostaje isti kao i do sada. Nova koncepcija krovišta prema projektu.
Obračun na bazi 10m3 građe</t>
  </si>
  <si>
    <t>Drvo mora biti prvoklasno, potpuno zdravo, suho i odgovarati HRN-u. Ako nije naročito propisano drvo bez kvrga, dozvoljavaju se najviše 2 zarasle kvrge promjera ispod 20 mm na 1 m. Vađenje kvrga i krpanje drvenim umecima iznimno se dozvoljava samo kod radova u unutrašnjosti zgrade i kod preličenih dijelova, ali sa posebnim odobrenjem nadzornog organa, uz garanciju stolara da se element neće kasnije izbaciti.</t>
  </si>
  <si>
    <t>Ako u troškovniku nije navedena vrsta drveta treba uzeti borovinu ili arišovinu za sve dijelove koji su izloženi vremenskim nepogodama, dok se ostali dijelovi mogu izvesti od smrekovine.</t>
  </si>
  <si>
    <t xml:space="preserve">Svi vidljivi dijelovi stolarije moraju biti čiste i glatke izvedbe. Drvene dijelove koji će se ličiti i lakirati mora stolar grundirati sa sredstvima za impregnaciju koja brzo suše i dobro prodiru u pore drveta. Impregnacija poslije nanošenja ne smije bubriti, treba  posjedovati  moć  reguliranja  vlage, a mora imati i fungicidno svojstvo.
Spoj stolarije sa zidom mora se prekriti sa profiliranim kutnim letvicama. </t>
  </si>
  <si>
    <t>Izrada radioničke dokumentacije
a) međukatne  čelične konstrukcije u sustavu spregnute konstrukcije
b) čelične konstrukcije krovišta
c) čelične konstrukcije stubišta.
Istu je potrebno izraditi u svemu prema statičkom proračunu i nacrtima,  te u dogovoru s projektantom konstrukcije.
Prije izrade radioničke dokumentacije potrebno je izvršiti izmjeru u naravi izvedenog armiranobetonskog i zidanog dijela građevine na koju se montira čelična konstrukcija.
Radioničku dokumentaciju, prije izvedbe čelične konstrukcije,  potrebno je dostaviti na ovjeru statičaru i projektantu arhitekture.
Obračun po kompletno izrađenoj radioničkoj dokumentaciji.</t>
  </si>
  <si>
    <t>Drvena konstrukcija unutarnjeg stubišta s podestima.
Stubište s tetivama izrađeno od hrastovine I klase. Tetive debljine cca 6 cm, gazišta debljine cca 4 cm i čela debljine cca 2 cm.  
Konstrukcija stubišta se djelomično mijenja na mjestima gdje je ista neuporabljiva i oštećena.
Eventualno trule ili oštećene drvene dijelove potrebno je zamijeniti. Ostatak stubišta ostaje isti kao i do sada. Nova koncepcija stubišta prema projektu.
U cijeni potrebna obrada, pripasivanje, pripremni radovi, brušenje, kitanje i lakiranje poliuretanskim polusjajnim lakom.
Obračun po m2.</t>
  </si>
  <si>
    <t>SSV 3.5 - krovni prozori svijetle dim. 80/120</t>
  </si>
  <si>
    <t>Rušenje zidanih zidova  
Ruše se pregradni zidani zidovi različitih debljina prema projektu (arhitektura i statika).
Materijal (šuta) se odvozi na gradski deponij što je dio jedinične cijene kako je opisano u općim uvjetima ove grupe radova.
Obračun po m3 razgrađenog materijala.</t>
  </si>
  <si>
    <t>Rušenje betonskih i armirano-betonskih ploča
Stavka uključuje rušenje betonskih i armirano-betonskih podnih ploča bočnog ulaza u suteren te zidova bazena.
Materijal odvesti na gradski deponij kako je to prije opisano. 
U cijeni su sve radnje navedene u općim uvjetima ove grupe radova.
Obračun po m3 razgrađenog i zbrinutog materijala. Rešetke po kompletu.</t>
  </si>
  <si>
    <t xml:space="preserve">Uklanjanje azbest cementnog pokrova (eternit) sa svih krovova
Demontaža i uklanjanje eternita, letava i daščane oplate sa bočnih i sa centralnog krova. Uklonjeni materijal se odvozi na gradsku deponiju što je sadržano u cijeni radova. Potrebno je zbrinjavanje azbest-cementnih ploča od strane ovlaštene tvrtke. Zbrinjavanje u cijeni radova.
Prije demontaže, potrebno je izvršiti površinsko očvršćivanje krovnog pokrova i onečišćene po konstrukcije odgovarajućim sredstvom. Pažljivo ukloniti ploče s krova i paziti da se ne lome (nije dozvoljena uporaba tobogana za šutu). 
Po spuštanju ploča pohraniti ih na gradilišnoj deponiji, propisno zapakirane, u odgovarajućim zrakotijesnim, nepoderivim vrećama /Europalete/ i posebno ograđenom i označenom prostoru. Posebno se odstranjuju i skladište (čvrsta kutija) i pričvrsnice i čavli. Svi slojevi bitumenske ljepenke se temeljito odstranjuju i odnose, a daščana oplata se mora potpuno očistiti. Propisno zapakirane i označene, demontirane krovne ploče i demontirana ljepenka čuvaju se na gradilišnoj deponiji do odvoza na gradsku deponiju predviđenu za prihvat azbestnog otpada. 
Obračun po m2 ortogonalne projekcije krova.
</t>
  </si>
  <si>
    <t>Demontaža, deponiranje, popravak i obnova te ponovna montaža sustava/mehanizma za izlaganje velikoformatnih plakata na istočnom pročelju zgrade.
U cijenu je uključen i sav vertikalni i horizontalni transport.
Obračun po kompletu.</t>
  </si>
  <si>
    <t xml:space="preserve">Vanjska stolarija - demontaža u cijelosti
Demontaža vanjskih krila koja se ne vraćaju na objekt za ponovnu ugradnju. Potrebno je skinuti krila, zajedno sa svim ostalim pripadajućim dijelovima (okovi,  prag), te odvesti na gradski deponij. U cijeni su sve radnje navedene u općim uvjetima ove grupe radova.
Obračun prema komadu. </t>
  </si>
  <si>
    <t>Unutarnja stolarija - demontaža stolarije koja se restaurira
Sve isto kao stavka 2.2, samo se tiče unutarnje stolarije. 
Broj vrata odnosno uklada koje treba demontirati i obnoviti dogovorit će se sa restauratorima, odnosno dali će se restauracija vršiti na licu mjesta.
U cijeni su sve radnje navedene u općim uvjetima ove grupe radova.
Obračun prema komadu.</t>
  </si>
  <si>
    <t>Čišćenje objekta
Predviđeno je čišćenje objekta u 5 faza: 
- 1.Čišćenje nakon grubih građ. radova zajedno s iznošenjem suvišnog materijala, šute, opeke i sl. 
- 2.Čišćenje prije žbukanja i ugradbe elemenata stolarije i bravarije.
- 3.Čišćenje poslije izvedbe instalacija. 
- 4.Čišćenje prije polaganja podova. 
- 5. Završno čišćenje objekta prije tehničkog pregleda koje mora biti i najkvalitetnije. 
Obuhvatiti pranje i čišćenje stakala iznutra i izvana, vratiju, podova i opločenja, zaštitu ugrađene i instalirane opreme od utjecaja radova na objektu (zaštita od prašine oštećivanja i sl.) s kompletnim odvozom i zbrinjavanjem otpada dobivenog čišćenjem. 
Ukupna netto površina cca 2.500 m2
Obračun po izvršenoj pojedinoj fazi.</t>
  </si>
  <si>
    <t>Drveni grednik
Dobava, izrada i montaža na objekt zamjenskih drvenih greda stropa. Nakon otvaranja stropova eventualno trule ili oštećene grede treba zamijeniti novima.
Svi drveni elementi izrađuju se iz drva klase C24 (četinar II klase). Kompletna građa se prije ugradnje štiti insekticidnim i fungicidnim premazom nanesenim na sve plohe (ne zaboraviti čelo grede). Grede se izrađuju od zdrave crnogorice  bez crvotočina, bijeljina  i da nije mušićavo, potpuno suho do 20 %  tehničke vlage maksimalno. Mjerenje suhoće treba se obaviti prilikom dobave i još jednom prije ugradbe. 
Grede se ugrađuju u otvore u zidu dubine 20 cm i treba ih po rubu omotati bitumeniziranim kartonom (TER papirom ili jednakovrijedno) radi hidroizolacije. Nakon ugradbe greda treba odrezati viškove papira te preostalu šupljinu ispuniti  2-komponentnom montažnom i izolacijskom poliuretanskom pjenom, također viškove odrezati u ravnini sa zidom a nakon stvrdnjavanja.
Drvenu građu treba ugrađivati pri uvjetima od 22°C i pri 65% prosječne vlažnosti.
dim kao postojeće</t>
  </si>
  <si>
    <t>Dobava, raznošenje, ubacivanje i razastiranje tamponskog sloja kamenog agregata 16-30mm u visini cca 1.0m. , prije postave drenažnih cijevi.
Obračun po m3.</t>
  </si>
  <si>
    <t>Dobava, raznošenje, ubacivanje i razastiranje kamenog agregata 10-16mm ispod sloja pijeska u širini 60 cm i debljini sloja 30 cm, prije postavljanja drenažnih cijevi. Prema detalju.
Obračun po m3.</t>
  </si>
  <si>
    <t>Dobava i montaža plastičnih drenažnih cijevi. Cijevi u zemlji se polažu na izniveliranu betonsku podlogu. Obračun po profilu i dužnom metru montiranog cjevovoda (uračunati svi fazonski komadi).</t>
  </si>
  <si>
    <t>Dobava i montaža podnog "suhog" slivnika sa sifonom sa vodenom i mehaničkom branom povrata mirisa, okvirom i pokrovnom rešetkom od nehrđajučeg čelika 14x14 cm, sa horizontalnim odvodom. Uključen sav potreban materijal i pribor za spoj na hidroizolaciju te eventualno potrebni produžni elementi. Obračun po montiranom komadu.</t>
  </si>
  <si>
    <t xml:space="preserve">Dobava i ugradnja polipropilenskih revizijskih okna DN800. Okno se sastoji od: 
-PP baze sa ulazno-izlaznim priključcima odgovarajućih profila i kinetom.
-tijela okna od PP korugirane cijevi DN630 odgovarajuće dužine
-brtveni prsten
-rasteretni stožac od polimera sa temeljnim prstenom od polimera sistema TVR T ili jednakovrijedno
-ljevano-željezni okrugli poklopac ø600mm odgovarajuće klase nosivosti
dubina nivelete cca 0,70 m
Uključen sav transport, rezanja, materijal i alat za ugradnju, kao i izrada dodatnih priključaka.
Obračun po ugrađenom kompletu.
</t>
  </si>
  <si>
    <t xml:space="preserve">klasa nosivosti A 15 kN </t>
  </si>
  <si>
    <t>a) izolacija tehničkim filcom</t>
  </si>
  <si>
    <t>b)  bojanje uljanom bojom hidrantskog voda</t>
  </si>
  <si>
    <t>Dobava i ugradnja pocinčanih čeličnih navojnih cijevi za hladnu i toplu vodu. Spajanje je fitinzima od tempera liva, a pričvršćuju se za zid ili strop pocinčanim obujmicama s podmetačima od filca.
Cijevi u prostoru izolirati toplinski, negorivim materijalom za koji treba pribaviti atest.
Cijevi u zidu omotati tehničkim filcom. Obračun po profilu i dužnom metru ugrađene cijevi (uračunati svi fitinzi).</t>
  </si>
  <si>
    <t>PE DN65</t>
  </si>
  <si>
    <t>Izvedba prodora kroz postojeći zid radi postave instalacije kanalizacije u etaži suterena. Obračun po komadu.</t>
  </si>
  <si>
    <t>Dobava i ugradnja lijevano-željeznih kanalizacionih cijevi na oborinskim vertikalama. Cijevi se pričvršćuju na zid pomoću obujmica i to iza svakog naglavka, te pomoću konzola.</t>
  </si>
  <si>
    <t>EC DN 50</t>
  </si>
  <si>
    <t>EC DN 40</t>
  </si>
  <si>
    <t>Restauracija vanjskih prozora, vrata, grilja i roleta
Restauracija i ponovna ugradnja ili restauracija na licu mjesta stolarskih elemenata - vrata, prozora, roleta i grilja.
Na vratima 1.5. nuditi prilagodbu i sve radove na ugradnji elemnata sustavu odimljavanja (elektro brava i motor koji su obračunati u stavkama elektro instalacija). Ova vrata su ujedno u sustavu automatskog otvaranja u slučaju požara preko VDC.</t>
  </si>
  <si>
    <t>restauriranje sa ponovnom ugradnjom (na mjestima gdje se zid torkretira ili mijenja)</t>
  </si>
  <si>
    <t>restauriranje na licu mjesta (na mjestima gdje se ne intervernira u zid)</t>
  </si>
  <si>
    <t>U cijenu je uključeno:
radionička dokumentacija koju je potrebno dostaviti na ovjeru projektantu, te izrada uzorka/detalja u mjerilu 1:1 na ovjeru projektantu / konzervatoru. Promjene nisu dopuštene bez odobrenja projektanta / konzervatora.
Stavke nuditi prema shemama i uključiti sve elemente navedene na shemama (kao štu su panik letve, motori za otvaranje, pumpe za zatvaranje...)</t>
  </si>
  <si>
    <t xml:space="preserve">Novi vanjski prozori, vrata, grilje i rolete
Izrada, dobava i ugradnja prozora, vrata, grilja i roleta
Vrata/prozor je ličen uljanom bojom (impregnacija, kitanje, brušenje, nalič, emajl lak) u tonu povijesnog prozora i uz suglasnost nadležnog konzervatora. 
Sve potrebne mjere prekontrolirati i uskladiti prilikom izrade i ugradbe, izgled stavke u svemu mora odgovarati postojećoj.
</t>
  </si>
  <si>
    <t>Snjegobran
Dobava, izrada i ugradnja linijskog snjegobrana od bakrenog lima. Snjegobran se postavlja po cijelom obodu krova.
Obračun po m' oboda krova.</t>
  </si>
  <si>
    <t>Popravak oštećenih dijelova zida
Popravak oštećenih dijelova zida nastalih ispadanjem opeke. Stavkom je obuhvaćeno vađenje dotrajale opeke iz ležajeva i ponovno zidanje novom punom opekom u produženom mortu. Prilikom zidanja treba poštivati postojeći vez opeke, a kod istaknutih dijelova konstrukcije vijenaca opeku odsjecanjem prilagoditi izvornom obliku. 
Postojeće nepravilnosti i šupljine poravnati odgovarajućim mortom, osušiti vlagu, icvjetavanja suho očetkati i otprašiti, eventualno trusne dijelove u potpunosti ukloniti, zamijeniti i poravnati.
Obračun po m2 saniranog zida i m1 sanirane istake vijenaca (m' = m2), a prema prethodnom pregledu i upisu nadzornog inženjera u građevinski dnevnik.</t>
  </si>
  <si>
    <t>Iznošenje i zaštita pokretne opreme
Oprezno premještanje i zaštita namještaja i ostale pokretne opreme uz prethodno pakiranje minimalno u folije sa zračnim jastučićima (mogućnost višestruke uporabe i mogućnost reciklaže), sve prema pravilima konzervatorsko-restauratorske struke.
Stavka uključuje sve materijale, alate, pribor i rad potreban za zaštitu elemenata. 
Stavka uključuje odvoz, skladištenje svih elemenata na za to predviđenoj lokaciji koju će osigurati investitor te eventualnu ponovnu ugradnju s dovozom.
Obračun po komadu štićenog elementa.</t>
  </si>
  <si>
    <t>Skidanje žbuke u unutrašnjosti - segmenti
Skidanje postojeće žbuke s manjih dijelova unutarnjih zidova na kojima su vidljiva oštećenja ili zvuče šuplje.
Žbuka se skida pažljivo lijevo i desno od pukotina u zidu dok se ne dođe do čvrsto vezane žbuke, a najmanje po 50 cm sa svake strane pukotine. Rad se izvodi u  dijelovima gdje se ne skida cjelokupna žbuka već se vrše samo lokalni popravci pukotina.
Sve površine koje ulaze u zahvat provjeriti u dogovoru sa nadzornim inženjerom i nadležnim konzervatorskim odjelom koji će na licu mjesta potvrditi površine sa kojih se vrši skidanje žbuke. 
U cijeni su sve radnje navedene u općim uvjetima ove grupe radova. 
Ostalo sve isto kao u prethodnoj stavci.
Obračun po m2 stvarno obijene žbuke.</t>
  </si>
  <si>
    <t>Rušenje dimnjaka
Rušenje postojećih zidanih dimnjaka.
U cijenu je uključen i sav vertikalni i horizontalni transport do gradilišne deponije.
U cijeni su sve radnje navedene u općim uvjetima ove grupe radova. 
Obračun po komadu.</t>
  </si>
  <si>
    <t>Demontaža kupaonske galanterije (držači sapuna, papira, wc papira, staklene police, ogledala, ručke uz kadu, armature i pipe, držači ručnika...) i njeno deponiranje, čišćenje i popravak za ponovnu ugradnju, te ponovna ugradnja.
Sva zatečena kupaonska galanterija se pažljivo skida, zaštičuje sa čepičastom folijom i deponira do ponovne ugradnje
Nužno je napraviti i fotodokumentaciju svih skinutih elemenata prije i nakon skidanja.
Obraćun po kompletu koji obuhvača svu galanteriju u jednom prostoru.</t>
  </si>
  <si>
    <t>Razgradnja i deponiranje kamenom obloženih kamina (230x40x120 cm i 150x50x120 cm), te ponovno zidanje odnosno montaža.
Kaljevu peć i kamine zatečene u prostoru potrebno je rastaviti, dijelove zaštititi i deponirati i izvesti ponovno oblaganje.
Radove mora izvoditi osoba sa licencom ministarstva.</t>
  </si>
  <si>
    <t>Razgradnja kuhinje i deponiranje i ponovno zidanje s ugradnjom metalnih dijelova.
Postojeća kuhinja s dimnjakom se pažljivo demontira, a demontirani dijelovi spremaju za ponovnu ugradnju.
Dim. cca dužina 2,00 metara
Obračun po kompletu.</t>
  </si>
  <si>
    <t>Razgradnja i demontaža kuhinjskog dizala i deponiranje za ponovnu ugradnju, te ponovna ugradnja.
Postojeće kuhinjsko dizalo se pažljivo demontira, a demontirani dijelovi spremaju za ponovnu ugradnju. Dizalo se nalazi samo na etaži suterene, dok je na ostalim etažama uklonjeno u ranijim intervencijama.
Dim. cca 60x60x360
Obračun po kompletu.</t>
  </si>
  <si>
    <t>d</t>
  </si>
  <si>
    <t>e</t>
  </si>
  <si>
    <t>f</t>
  </si>
  <si>
    <t>g</t>
  </si>
  <si>
    <t>h</t>
  </si>
  <si>
    <t>i</t>
  </si>
  <si>
    <t>j</t>
  </si>
  <si>
    <t>k</t>
  </si>
  <si>
    <t>l</t>
  </si>
  <si>
    <t>Postava vrata pomoću samoreznih, galvaniziranih ili pocinčanih vijaka sa upuštenom glavom primjerenih za ovakvu vrstu montaže. Serijski se dovratnik za zid privršćuje dijagonalnim pričvršćenjem pomoću postojećih rupa u dovratniku.
Stavka obuhvaća sav rad, pribor i materijal do pune funkcionalnosti stijene.
Vrata su opremljena sa tri para panta po krilu -3D okov, inox kvakom, bravom sa jezičkom i cilindrom, te gornjim zatvaračem vratnog krila odabranom prema težini i geometriji vratnog krila. Uključivo hidraulički zatvarač i zaustavljač u podu. Kvake odabrati u dogovoru s projektantom. 
Sve izvesti prema shemi, izmjeri u naravi i u dogovoru s projektantom.</t>
  </si>
  <si>
    <t>Vrata bivše kotlovnice
Izrada, dobava i ugradnja vanjskih čeličnih punih jednokrilnih zaokretnih vrata s univerzalnim kutnim okvirom i dovratnikom, toplinski izoliranim, otpornim na udarce. 
Preklop i vratno krilo - izvedba s uskim preklopom, debljina vratnog krila min. 65 mm.
Ud ≤ 2.00 W/m2K (1,5); zvučna izolacija min. 32 dB.
Potpuno glatko krilo vrata - potpuno obložena kompozitna konstrukcija, debljina lima min. 1,5 mm; završno obrađeno plastificiranjem u tonu po izboru projektanta.</t>
  </si>
  <si>
    <t>Unutarnja stolarija koja se ne čuva već odvozi na deponij
Sve isto kao stavka 2.3, samo se tiče unutarnje stolarije.
U cijeni su sve radnje navedene u općim uvjetima ove grupe radova.
Obračun prema komadu.</t>
  </si>
  <si>
    <t>Vanjska bravarija - demontaža za ponovnu uporabu
Stavka uključuje demontažu kovanih zaštitnih ograda s prozora i vrata ili drugih bravarskih elemenata, odvoz elemenata i skladištenje na za to predviđenoj lokaciji, zaštićenoj od krađe i atmosferilija, te ponovnu montažu elemenata u za to pripremljena ležišta po završetku radova na pročeljima. 
U cijeni su sve radnje navedene u općim uvjetima ove grupe radova.
Obračun prema komadu.</t>
  </si>
  <si>
    <t>Vanjska bravarija koja se ne čuva već odvozi na deponij
Stavka uključuje demontažu kovanih zaštitnih ograda s prozora i vrata ili drugih bravarskih elemenata, odvoz na deponij.
U cijeni su sve radnje navedene u općim uvjetima ove grupe radova.
Obračun prema komadu.</t>
  </si>
  <si>
    <t>Razgradnja malih drvenih stepenica u potkrovlju.
Pažljiva demontaža i razgradnja malih drvenih stepenica u potkrovlju, zaštita i spremanje njihovih dijelova te čuvanje do ponovne ugradnje.
U cijeni su sve radnje navedene u općim uvjetima ove grupe radova.
Obračun po komadu.</t>
  </si>
  <si>
    <t>Deomntaža parketa na višim etažama.
Stavka obuhvaća demontažu parketnih podnih pobloga na dijelu prizemlja te katu. Demontira se klasični parket koji se ne čuva za ponovnu postavu.
Demontirati i sve zidne lajsne te pragove vrata (prema potrebi).
Stavka uključuje odvoz i zbrinjavanje otpada.
U cijeni su sve radnje navedene u općim uvjetima ove grupe radova.
Obračun po m2 demontiranog parketa.</t>
  </si>
  <si>
    <t>Demontaža postojeće nadstrešnice iznad ulaza od čeličnih profila na koje je položeno staklo.  Površine cca 2 m2. 
U cijeni su sve radnje navedene u općim uvjetima ove grupe radova.
Obračun po kompletu.</t>
  </si>
  <si>
    <t>Demontaža postojećih opšava od pocinčanog lima na pročelju. Demontažu obavezno izvodi limar koji je
dužan uzeti mjere i uzorke te snimiti detalje izvedbe, što je uključeno u cijenu stavke. Također u cijenu stavke uključiti i sav vertikalni i horizontalni prijenos do gradilišne deponije.
U cijeni su sve radnje navedene u općim uvjetima ove grupe radova.
Obračun po m1 razvijene širine.</t>
  </si>
  <si>
    <t>Demontaža postojećeg ležećeg žlijeba i podložnog
lima sa okapnicom, izrađenih od pocinčanog lima.
Stavka obuhvaća i demontažu kuka.
U cijeni su sve radnje navedene u općim uvjetima ove grupe radova.
Obračun po m1 razvijene širine lima.</t>
  </si>
  <si>
    <t>Demontaža opšava od pocinčanog lima na spoju krova
i zabatnog zida, te opšava oko dimnjaka razvijene
širine 50-60 cm.
U cijeni su sve radnje navedene u općim uvjetima ove grupe radova.
Obračun po m1.</t>
  </si>
  <si>
    <t>Demontaža pokrovnih metalnih rešetki kod vanjskog bočnog ulaza u suteren.
Dimenzije rešetke su 440x110 cm.
Materijal odvesti na gradski deponij kako je to prije opisano. 
U cijeni su sve radnje navedene u općim uvjetima ove grupe radova.
Obračun po m3 razgrađenog i zbrinutog materijala. Rešetke po kompletu.</t>
  </si>
  <si>
    <t>Demontaža podgleda drvenog stubišta
Pažljiva demontaža i uklanjanje podgleda drvenog stubišta.
U cijeni su sve radnje navedene u općim uvjetima ove grupe radova.
Obračun po kompletu</t>
  </si>
  <si>
    <t>Rušenje podova u podrumu. 
Razbijanje postojećeg poda u podrumu koji se sastoji od betonske ploče debljine 10-15 cm bez završne obrade ili sa keramičkim pločicama.
U cijeni su sve radnje navedene u općim uvjetima ove grupe radova.
 Obračun prema m2 srušenog i odvezenog poda.</t>
  </si>
  <si>
    <r>
      <t xml:space="preserve">Uklanjanje međukatnih konstrukcija - drveni grednik
Uklanjaju se sve međukatne konstrukcije (drveni grednik). Uklanjaju se svi slojevi nakon što se ukloni parket (keramika, tavole), u potpunosti tako da </t>
    </r>
    <r>
      <rPr>
        <b/>
        <sz val="9"/>
        <rFont val="Calibri"/>
        <family val="2"/>
        <scheme val="minor"/>
      </rPr>
      <t>ostaju samo nosive drvene grede i daščana oplata sa žbukom sa donje strane.</t>
    </r>
    <r>
      <rPr>
        <sz val="9"/>
        <rFont val="Calibri"/>
        <family val="2"/>
        <scheme val="minor"/>
      </rPr>
      <t xml:space="preserve">
Stavka uključuje sve vertikalne i horizontalne transporte, utovar i odvoz otpadnog materijala na odlagalište.
Stavka uključuje privremeno odlaganje na gradilišnu deponiju, sortiranje materijala, pripremu za transport i druge radnje prije odvoza i zbrinjavanja otpadnog materijala kao i sam odvoz na deponiju udaljenosti do 20km.
U cijeni su sve radnje navedene u općim uvjetima ove grupe radova.
Obračun po m3 srušenih konstrukcija.</t>
    </r>
  </si>
  <si>
    <t>Uklanjanje međukatnih konstrukcija - fert strop
Uklanjaju se sve međukatne konstrukcije (fert strop). Uklanjaju se svi slojevi u potpunosti, uključivo s podnom oblogom  (keramičke pločice).
Stavka uključuje sve vertikalne i horizontalne transporte, utovar i odvoz otpadnog materijala na odlagalište.
Stavka uključuje privremeno odlaganje na gradilišnu deponiju, sortiranje materijala, pripremu za transport i druge radnje prije odvoza i zbrinjavanja otpadnog materijala kao i sam odvoz na deponiju udaljenosti do 20km.
U cijeni su sve radnje navedene u općim uvjetima ove grupe radova.
Obračun po m3 srušenih konstrukcija.</t>
  </si>
  <si>
    <t>Uklanjanje slojeva poda iznad zidanih svodova u podrumu
Uklanjaju se slojevi podova i ispuna ispod podova, a iznad zidanih svodova i pripadajućih lukova.
Stavka uključuje sve vertikalne i horizontalne transporte, utovar i odvoz otpadnog materijala na odlagalište.
Stavka uključuje privremeno odlaganje na gradilišnu deponiju, sortiranje materijala, pripremu za transport i druge radnje prije odvoza i zbrinjavanja otpadnog materijala kao i sam odvoz na deponiju udaljenosti do 20km.
U cijeni su sve radnje navedene u općim uvjetima ove grupe radova.
Obračun po m3 srušenih konstrukcija.</t>
  </si>
  <si>
    <t>Rušenje betonskih i armirano-betonskih zidova
Stavka uključuje rušenje betonskih i armirano-betonskih zidova bočnog ulaza u suteren, zidova bazena te južnog potpornog zida.
Materijal odvesti na gradski deponij kako je to prije opisano. 
U cijeni su sve radnje navedene u općim uvjetima ove grupe radova.
Obračun po m3 razgrađenog i zbrinutog materijala.</t>
  </si>
  <si>
    <t>Preinake postojećih odnosno probijanje novih otvora
Proširuju se ili pomiču postojeći otvori u zidanim zidovima ili se buše novi. Ukoliko se mijenja postojeći otvor potrebno je srušiti i betonski nadvoj  te otvoriti otvor dovoljne veličine za izvedbu novog nadvoja. 
U cijeni su sve radnje navedene u općim uvjetima ove grupe radova.
Obračun po m3 razgrađenog i zbrinutog materijala.</t>
  </si>
  <si>
    <t>Šlicanje postojećih zidanih zidova u svrhu izrade AB ležajeva za čelične nosače stubišta.
Šlicevi se izvode dubine 30 cm te širine cca 65 cm.
Izvoditi prema detaljima povezivanja u projektu konstrukcije-statičkom proračunu.
Uključivo odvoz i gospodarenje otpadom.
U cijeni su sve radnje navedene u općim uvjetima ove grupe radova.
Obračun po m3 izvedenog šlica.</t>
  </si>
  <si>
    <t>Šlicanje postojećih zidanih zidova u svrhu povezivanja sa spregnutim međukatnim konstrukcijama.
Šlicevi se izvode dubine 20 cm na unutarnjim zidovima, odnosno 25 cm na vanjskim  te širine/duljine ovisno o statičkoj poziciji.
Izvoditi prema detaljima povezivanja u projektu konstrukcije-statičkom proračunu.
Uključivo odvoz i gospodarenje otpadom.
U cijeni su sve radnje navedene u općim uvjetima ove grupe radova.
Obračun po m3 izvedenog šlica, u sraslom stanju.</t>
  </si>
  <si>
    <t>Rušenje gips-kartonskog paravana u prizemlju objekta
Ruši se GK + iverica paravan sa podkonstrukcijom, materijal se razvrstava na gradilištu i odvozi na gradski deponij.
U cijeni su sve radnje navedene u općim uvjetima ove grupe radova.</t>
  </si>
  <si>
    <t>Uklanjanje krovnih prozora
Demontaža i uklanjanje svih krovnih prozora.
bravarija je postavljena u drvenu konstrukciju krovišta.
Prozori dim 60x70cm se voze na gradsku deponiju što je u cijeni
U cijeni su sve radnje navedene u općim uvjetima ove grupe radova.
Obračun po komadu.</t>
  </si>
  <si>
    <t>Uklanjanje gromobranske instalacije
Pažljiva demontaža i uklanjanje cjelokupne gromobranske instalacije.
U cijeni su sve radnje navedene u općim uvjetima ove grupe radova.
Obračun po kompletu.</t>
  </si>
  <si>
    <t>Uklanjanje vertikalne krovne odvodnje
Pažljiva demontaža i uklanjanje cjelokupne vertikalne krovne odvodnje sa svim elementima pričvršćenja.
U cijeni su sve radnje navedene u općim uvjetima ove grupe radova.
Obračun po m1.</t>
  </si>
  <si>
    <t>Prerada konstrukcije krovišta
Potrebno je demontirati pojedine elemente postojećih krovova i preraditi ih prema uputama statičara i projektu. Postojeća konstrukcija se prerađuje na način da se izbacuju sadašnje grede koje vire iz poda. Grede se zamjenjuju sa 4 čelične papuče na koje se umeću ispod stupova krovišta na mjestima gdje su oni bili oslonjeni na gore navedene grede. Sve pomoćne radnje, ( privremena podupiranja), materijal, kao i iznošenje odstranjenih greda su u cijeni radova 
Grede 20/22cm.
U cijeni su sve radnje navedene u općim uvjetima ove grupe radova.
Obračun po m3 demontirane građe.</t>
  </si>
  <si>
    <t>Pažljivo obijanje gornjeg sloja žbuke s ravnih dijelova sjevernog pročelja. 
Ova stavka uključuje obilježavanje dijelova pročelja koji ostaju kao uzorci i s kojih se dlijetom skida samo gornji sloj čvrste tanke žbuke i /ili slojevi naliča boje.  
U cijeni su sve radnje navedene u općim uvjetima ove grupe radova.
Obračun će se izvesti prema stvarno izvedenom stanju, i to po m2 ortogonalne projekcije površine plašta bez dodataka.</t>
  </si>
  <si>
    <t>Nakon obijanja žbuke zid očistiti čeličnim četkama, a reške ispunjene lošim mortom skobama do dubine od 1 cm.
Kod obijanja žbuke voditi računa da se ostave "reperi" (uzorci) za vraćanje fasade, o čemu se prethodno treba dogovoriti s nadzornim inženjerom, projektantom i nadležnim konzervatorskim odjelom.
Stavka uključuje i korištenje građevinskih usisavača kako bi se smanjila količina štetne prašine.
Stavka uključuje čišćenje od nastale šute kao i otpremu šute na deponij. 
Stavka uključuje sve vertikalne i horizontalne transporte, utovar i odvoz otpadnog materijala na odlagalište.
Stavka uključuje privremeno odlaganje na gradilišnu deponiju, sortiranje materijala, pripremu za transport i druge radnje prije odvoza i zbrinjavanja otpadnog materijala kao i sam odvoz na deponiju udaljenosti do 20km.
U cijeni su sve radnje navedene u općim uvjetima ove grupe radova.
Obračun po m2 stvarno obijene žbuke.</t>
  </si>
  <si>
    <t>Pažljivo obijanje gornjeg sloja žbuke s vučenih profilacija:
vijenaca, prozorskih klupčica, nadprozornika, kapitela i pilastara. Ova stavka uključuje obilježavanje dijelova profilacija koji ostaju kao uzorci i s kojih se dlijetom skida samo gornji sloj čvrste tanke žbuke i /ili slojevi naliča boje.
U cijeni su sve radnje navedene u općim uvjetima ove grupe radova. 
Obračun će se izvesti prema stvarno izvedenom stanju, i to po m1 bez dodataka na složenost vučene profilacije:</t>
  </si>
  <si>
    <t>Skidanje žbuke u unutrašnjosti objekta - veće cjeline
Žbuka se skida s cijelog zida od poda do stropa.
Žbuka je jednoslojna prosječne debljine 5 cm.
Sve površine koje ulaze u zahvat provjeriti u dogovoru sa nadzornim inženjerom koji će na licu mjesta potvrditi površine sa kojih se vrši skidanje žbuke. 
Nakon obijanja žbuke zid očistiti čeličnim četkama, a reške ispunjene lošim mortom skobama do dubine od 1 cm.
Stavka uključuje i korištenje građevinskih usisavača kako bi se smanjila količina štetne prašine.
Stavka uključuje čišćenje od nastale šute kao i otpremu šute na deponij. 
Stavka uključuje sve vertikalne i horizontalne transporte, utovar i odvoz otpadnog materijala na odlagalište.
Stavka uključuje privremeno odlaganje na gradilišnu deponiju, sortiranje materijala, pripremu za transport i druge radnje prije odvoza i zbrinjavanja otpadnog materijala kao i sam odvoz na deponiju udaljenosti do 20km.
U cijeni su sve radnje navedene u općim uvjetima ove grupe radova. 
Obračun po m2 stvarno obijene žbuke.</t>
  </si>
  <si>
    <t>n</t>
  </si>
  <si>
    <t>o</t>
  </si>
  <si>
    <t>p</t>
  </si>
  <si>
    <t>r</t>
  </si>
  <si>
    <t>s</t>
  </si>
  <si>
    <t>t</t>
  </si>
  <si>
    <t>u</t>
  </si>
  <si>
    <t>v</t>
  </si>
  <si>
    <t>z</t>
  </si>
  <si>
    <t>w</t>
  </si>
  <si>
    <t>Uklanjanje horizontalne krovne odvodnje
Pažljiva demontaža i uklanjanje cjelokupne horizontalne krovne odvodnje sa svim elementima pričvršćenja.
U cijeni su sve radnje navedene u općim uvjetima ove grupe radova.
Obračun po m1.</t>
  </si>
  <si>
    <t xml:space="preserve">VRATA
Vratna krila falcano, ravna glatka ili imaju profilirane uklade i pokrovne letvice, koje treba po obliku i izgledu izvesti istovjetno kao i postojeća vrata, odnosno prema povijesnoj dokumentaciji. Dovratnik - stolarski drveni masiv min.8x8 cm. Spoj zida i dovratnika: završni profil- profilirana letvica. Za vrata predvidjeti sav potreban okov i brtve (min. jedna kontinuirana gumena traka, uz pod -padajuća), a profilirane letvice uskladiti i ugraditi zajedno sa oblogom. Dimenzije polja prema zatečenima / shemi.  Vrata se ugrađuju suhom ugradnjom u drvene slijepe okvire sidrene u nosivi zid od opeke.
Jedinična cijena obuhvaća sav potreban mjeden/mesingani atestirani okov: povijesna kvaka- kvaka sa štitom za otvaranje po izboru konzervatora, 3 šarnirske petlje (panta) po krilu s profiliranom završnom kapom- visine cca 25 cm, tj. sav potreban rad, materijal  i pribor do pune gotovosti  i ugradnju.
PROZORI
Prozor se otvara u prostoriju. Uz prozor predvidjeti unutarnju drvenu, hrastovu prozorsku klupčicu š=35 cm, d=2,4 cm, pokrovne letvice,kao i sav potreban okov koji se predviđa za ovakav tip prozora sve prema postojećem.
Jedinična cijena obuhvaća sav potreban mesing  okov - francuska petlja, mesing oliva i elektropokretani ventus s motorom na tipkalo u prizemlju, sve po uzoru na povijesni okov -  po izboru projektanta / konzervatora i sredstva pričvršćenja, tj sav potreban rad materijal  i pribor do pune gotovosti i ugradnju.
</t>
  </si>
  <si>
    <t>Vanjska stolarija - demontaža stolarije koja se restaurira
Demontaža vanjske stolarije koja se restaurira i vraća na objekt za ponovnu ugradnju. Potrebno je pažljivo skinuti krila, potom demontirati dovratnike i/ili doprozornike, zajedno sa svim ostalim pripadajućim dijelovima (okovi, vitraji, prag, oplate), zaštititi ih dvostrukim umotavanjem u foliju sa zračnim jastučićima, imobilizirati ih (drvena kutija) i prenijeti u restauratorsku radionicu gdje će se izvoditi restauracija. 
Demontaža se izvodi pod nadzorom restauratora. Restauracija obračunata u stavki 14.1.
Obračun prema komadu.</t>
  </si>
  <si>
    <t>Isušujuća žbuka_unutarnja strana podrum do visine 1,0m
Dobava i ugradnja sustava isušujuće vapneno-cementne grube žbuke, fine žbuke na bazi prirodnog hidrauličkog vapna i završne paropropusne boje na bazi vapna, koja sprečava migraciju soli i nastanak plijesni.  Žbuka se ugrađuje ručnim postupkom. Ukupna debljin oko 30mm. Boja po odabiru projektanta.</t>
  </si>
  <si>
    <t>Dobava i montaža gradilišne ploče, minimalnog formata A2, otporna na atmosferilije, osigurana od pada i oštećenja. Sadržaj teksta na ploči prema pravilniku.
Ploču postaviti na vidljivom mjestu na ulazu u gradilište. Obračun po kompletu.</t>
  </si>
  <si>
    <t>Dobava i montaža ploče za promociju sufinanciranih projekata prema smjernicama EU, otporna na atmosferilije, osigurana od pada i oštećenja. Dimenzije ploče cca 2 m2
Ploču postaviti na vidljivom mjestu na ulazu u gradilište. Obračun po kompletu.</t>
  </si>
  <si>
    <t>Podna ploča u podrumu
Armiranobetonska podna ploča izvodi se u kompletnom podrumu objekta. Beton je debljine 15cm, izvodi se s glatkom gornjom plohom pripremljenom za postavu hidroizolacije. 
Beton MB C 30/37 sa dodatcima za vodonepropusnost
razred izloženosti XC2, kakvoća čelika za armiranje B500B
Oplata u cijeni betona.</t>
  </si>
  <si>
    <t>AB stropna ploča dvostruko armirana
Na mjestu srušenih fert ploča iznad podruma izvodi se AB ploča 18 cm
Sidrenje tlačne ploče u fasadne zidove ukrižanim štapnim sidrima promjera ∅16 mm, svaki duljine 1,2 m. Ukrižena sidra postaviti u obodne zidove, na međuobnom razmaku cca 60cm.
Polovica sidra ugrađuje se u zid, a polovica u betonsko ukrućenje.
Tlačna ploča - beton C25/30, razred izloženosti XC1, kakvoća čelika za armiranje B500 B, armaturne mreže, maksimalno zrno agregata do 16mm.
Obračun po m3 betona, kg armature i m' bušenja s injektiranjem.</t>
  </si>
  <si>
    <t>AB tlačne stropne ploče 
Nakon razgradnje svih stropnih ploča (drvenih grednika) između ostavljenih drvenih nosivih greda postavljaju se čelični profili te se preko svega izlijeva tlačna ploča debljine 8 cm. Oplata se izvodi od QSB-a kao izgubljena oplata učvršćena bočno u drveni grednik i I profile, što je uključeno u cijeni stavke.
Tlačnu ab ploču armirati armaturnom mrežom prema proračunu. AB ploča se bočno sidri u zidove šipkom fi 14 na 20cm, duljina šipke 75cm s time da je u zidu minimalno 25 cm. Rupe za šipke nakon ubušivanja ispuniti epoksidnim mortom.
Tlačna ploča - beton C25/30, razred izloženosti XC1, kakvoća čelika za armiranje B500 B, armaturne mreže, maksimalno zrno agregata do 16mm.
Obračun po m3 betona, kg armature.
Visina podupiranja do 4 m.</t>
  </si>
  <si>
    <t>Kampadno podbetoniravanje temelja
Armirano betonski temelji  izvode se kampadno ispod svih vanjskih i unutarnjih nosivih zidova. Širina zidova je 60 cm ili manja. Temelji se proširuju uz zidove za cca 25 cm obostrano. Gornja ploha temelja zaravnava se. Eventualno potrebna oplata u cijeni betona
Beton C 30/37, s dodacima za vodonepropusnost, razred izloženosti XC2, kakvoća čelika za armiranje B500 B.</t>
  </si>
  <si>
    <t>Betoniranje zida
Izvode se zidovi ulaza u kotlovnicu, bazena i južnog potpornog zida. Debljina zidova 20 cm,
Beton C 25/30, razred izloženosti XC2, kakvoća čelika za armiranje B500 B.</t>
  </si>
  <si>
    <t>armatura (Q131)</t>
  </si>
  <si>
    <t>armaturna mreža Q385 i ostala armatura prema projektu statike</t>
  </si>
  <si>
    <t>Daščana oplata krovišta
Nabava i postava jednostruke daščane oplate višestrešnog krovišta od drvene dasake, debljine 2,4 cm, od četinjača II klase ili OSB ploča (650 kg/m3), debljine 2,2 cm. Daščana oplata se polaže na sudar preko rogova pod kutom od 45° u odnosu na os rogova i čavla sa min 4 čavla u dasku po rogu. Građa  se i štiti premazivanjem insekticidnim i fungicidnim premazom.
Obračun po m2 podaskane krovne plohe (računa se jedan kvadrat daskane plohe).</t>
  </si>
  <si>
    <t>Dobava i postava drvene podkonstrukcije na daščanu oplatu - ispod vlaknocementnih ploča
Stavka uključuje dobavu i postavu letve i kontraletve dimenzija 3x5 cm.
Letve se postavljaju na razmak pogodan za postavu lakocementnih ploča dimenzije 40x50 cm (koso postavljanje).
Obračun po m2 ortogonalne projekcije krova.</t>
  </si>
  <si>
    <t>Dobava i postava vodonepropusne i paropropusne folije sa samoljepljivim preklopima.
Traka mora imati trostruki sloj polipropilena, dok se krajni rubovi lijepe butilnom trakom; paropropusnost Sd
0,02. (Klasa gorivosti po HRN EN 13501-1: E).
Folija se postavlja na donji sloj daščane oplate ispod limenog pokrova te na daščanu oplatu ispod podkonstrukcije krova s vlaknocementnim pločama.
Obračun po m2 prekrivene plohe.</t>
  </si>
  <si>
    <t>TROŠKOVNIK - I. dio</t>
  </si>
  <si>
    <t>Radovi koji se odnose na kostrukcijsku obnovu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</si>
</sst>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numFmts>
  <fonts count="17" x14ac:knownFonts="1">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b/>
      <sz val="14"/>
      <color theme="1"/>
      <name val="Calibri"/>
      <family val="2"/>
      <charset val="238"/>
      <scheme val="minor"/>
    </font>
    <font>
      <sz val="11"/>
      <color theme="1"/>
      <name val="Calibri"/>
      <family val="2"/>
      <charset val="238"/>
      <scheme val="minor"/>
    </font>
    <font>
      <b/>
      <sz val="9"/>
      <color theme="1"/>
      <name val="Calibri"/>
      <family val="2"/>
      <scheme val="minor"/>
    </font>
    <font>
      <sz val="9"/>
      <color theme="1"/>
      <name val="Calibri"/>
      <family val="2"/>
      <scheme val="minor"/>
    </font>
    <font>
      <b/>
      <sz val="9"/>
      <color theme="1"/>
      <name val="Calibri"/>
      <family val="2"/>
      <charset val="238"/>
      <scheme val="minor"/>
    </font>
    <font>
      <sz val="11"/>
      <color theme="1"/>
      <name val="Calibri"/>
      <family val="2"/>
      <scheme val="minor"/>
    </font>
    <font>
      <sz val="9"/>
      <name val="Calibri"/>
      <family val="2"/>
      <scheme val="minor"/>
    </font>
    <font>
      <sz val="9"/>
      <color indexed="8"/>
      <name val="Calibri"/>
      <family val="2"/>
    </font>
    <font>
      <sz val="9"/>
      <color indexed="8"/>
      <name val="Calibri"/>
      <family val="2"/>
      <scheme val="minor"/>
    </font>
    <font>
      <sz val="9"/>
      <name val="Calibri"/>
      <family val="2"/>
    </font>
    <font>
      <b/>
      <sz val="11"/>
      <color theme="1"/>
      <name val="Calibri"/>
      <family val="2"/>
      <scheme val="minor"/>
    </font>
    <font>
      <b/>
      <sz val="9"/>
      <name val="Calibri"/>
      <family val="2"/>
      <scheme val="minor"/>
    </font>
    <font>
      <u/>
      <sz val="9"/>
      <name val="Calibri"/>
      <family val="2"/>
      <scheme val="minor"/>
    </font>
    <font>
      <sz val="11"/>
      <name val="Calibri"/>
      <family val="2"/>
      <scheme val="minor"/>
    </font>
  </fonts>
  <fills count="5">
    <fill>
      <patternFill patternType="none"/>
    </fill>
    <fill>
      <patternFill patternType="gray125"/>
    </fill>
    <fill>
      <patternFill patternType="solid">
        <fgColor theme="2"/>
        <bgColor indexed="64"/>
      </patternFill>
    </fill>
    <fill>
      <patternFill patternType="solid">
        <fgColor theme="8" tint="0.39994506668294322"/>
        <bgColor indexed="64"/>
      </patternFill>
    </fill>
    <fill>
      <patternFill patternType="solid">
        <fgColor theme="9" tint="0.39994506668294322"/>
        <bgColor indexed="64"/>
      </patternFill>
    </fill>
  </fills>
  <borders count="1">
    <border>
      <left/>
      <right/>
      <top/>
      <bottom/>
      <diagonal/>
    </border>
  </borders>
  <cellStyleXfs count="9">
    <xf numFmtId="0" fontId="0" fillId="0" borderId="0"/>
    <xf numFmtId="4" fontId="2" fillId="0" borderId="0">
      <alignment horizontal="right"/>
      <protection locked="0"/>
    </xf>
    <xf numFmtId="4" fontId="2" fillId="0" borderId="0">
      <alignment horizontal="right"/>
    </xf>
    <xf numFmtId="0" fontId="2" fillId="0" borderId="0">
      <alignment horizontal="right"/>
    </xf>
    <xf numFmtId="0" fontId="2" fillId="0" borderId="0">
      <alignment horizontal="justify" vertical="top" wrapText="1"/>
    </xf>
    <xf numFmtId="164" fontId="2" fillId="0" borderId="0">
      <alignment horizontal="left" vertical="top"/>
    </xf>
    <xf numFmtId="164" fontId="7" fillId="2" borderId="0" applyNumberFormat="0" applyBorder="0" applyAlignment="0" applyProtection="0">
      <alignment horizontal="left" vertical="top"/>
    </xf>
    <xf numFmtId="164" fontId="2" fillId="3" borderId="0" applyNumberFormat="0" applyFont="0" applyBorder="0" applyAlignment="0" applyProtection="0">
      <alignment horizontal="left" vertical="top"/>
    </xf>
    <xf numFmtId="0" fontId="9" fillId="4" borderId="0" applyNumberFormat="0" applyFont="0" applyBorder="0" applyAlignment="0"/>
  </cellStyleXfs>
  <cellXfs count="114">
    <xf numFmtId="0" fontId="0" fillId="0" borderId="0" xfId="0"/>
    <xf numFmtId="4" fontId="2" fillId="0" borderId="0" xfId="1">
      <alignment horizontal="right"/>
      <protection locked="0"/>
    </xf>
    <xf numFmtId="0" fontId="2" fillId="0" borderId="0" xfId="0" applyFont="1"/>
    <xf numFmtId="4" fontId="2" fillId="0" borderId="0" xfId="2">
      <alignment horizontal="right"/>
    </xf>
    <xf numFmtId="164" fontId="2" fillId="0" borderId="0" xfId="5">
      <alignment horizontal="left" vertical="top"/>
    </xf>
    <xf numFmtId="0" fontId="2" fillId="0" borderId="0" xfId="4">
      <alignment horizontal="justify" vertical="top" wrapText="1"/>
    </xf>
    <xf numFmtId="0" fontId="2" fillId="0" borderId="0" xfId="3">
      <alignment horizontal="right"/>
    </xf>
    <xf numFmtId="0" fontId="6" fillId="0" borderId="0" xfId="4" applyFont="1">
      <alignment horizontal="justify" vertical="top" wrapText="1"/>
    </xf>
    <xf numFmtId="164" fontId="7" fillId="2" borderId="0" xfId="6">
      <alignment horizontal="left" vertical="top"/>
    </xf>
    <xf numFmtId="0" fontId="7" fillId="2" borderId="0" xfId="6" applyNumberFormat="1" applyAlignment="1">
      <alignment horizontal="justify" vertical="top" wrapText="1"/>
    </xf>
    <xf numFmtId="0" fontId="7" fillId="2" borderId="0" xfId="6" applyNumberFormat="1" applyAlignment="1">
      <alignment horizontal="right"/>
    </xf>
    <xf numFmtId="4" fontId="7" fillId="2" borderId="0" xfId="6" applyNumberFormat="1" applyAlignment="1">
      <alignment horizontal="right"/>
    </xf>
    <xf numFmtId="4" fontId="7" fillId="2" borderId="0" xfId="6" applyNumberFormat="1" applyAlignment="1" applyProtection="1">
      <alignment horizontal="right"/>
      <protection locked="0"/>
    </xf>
    <xf numFmtId="0" fontId="7" fillId="2" borderId="0" xfId="6" applyNumberFormat="1" applyAlignment="1"/>
    <xf numFmtId="0" fontId="4" fillId="0" borderId="0" xfId="0" applyFont="1" applyAlignment="1">
      <alignment wrapText="1"/>
    </xf>
    <xf numFmtId="0" fontId="1" fillId="2" borderId="0" xfId="6" applyNumberFormat="1" applyFont="1" applyAlignment="1">
      <alignment wrapText="1"/>
    </xf>
    <xf numFmtId="0" fontId="8" fillId="0" borderId="0" xfId="0" applyFont="1" applyAlignment="1">
      <alignment horizontal="left" vertical="center" wrapText="1"/>
    </xf>
    <xf numFmtId="0" fontId="7" fillId="2" borderId="0" xfId="6" applyNumberFormat="1" applyAlignment="1">
      <alignment horizontal="center" vertical="center" wrapText="1"/>
    </xf>
    <xf numFmtId="164" fontId="7" fillId="2" borderId="0" xfId="6" applyAlignment="1">
      <alignment horizontal="center" vertical="center" wrapText="1"/>
    </xf>
    <xf numFmtId="4" fontId="7" fillId="2" borderId="0" xfId="6" applyNumberFormat="1" applyAlignment="1">
      <alignment horizontal="center" vertical="center" wrapText="1"/>
    </xf>
    <xf numFmtId="4" fontId="7" fillId="2" borderId="0" xfId="6" applyNumberFormat="1" applyAlignment="1" applyProtection="1">
      <alignment horizontal="center" vertical="center" wrapText="1"/>
      <protection locked="0"/>
    </xf>
    <xf numFmtId="0" fontId="7" fillId="2" borderId="0" xfId="6" applyNumberFormat="1" applyAlignment="1">
      <alignment horizontal="left" vertical="center" wrapText="1"/>
    </xf>
    <xf numFmtId="0" fontId="3" fillId="2" borderId="0" xfId="6" applyNumberFormat="1" applyFont="1" applyAlignment="1">
      <alignment horizontal="center" vertical="center" wrapText="1"/>
    </xf>
    <xf numFmtId="21" fontId="0" fillId="0" borderId="0" xfId="0" applyNumberFormat="1"/>
    <xf numFmtId="20" fontId="0" fillId="0" borderId="0" xfId="0" applyNumberFormat="1"/>
    <xf numFmtId="0" fontId="9" fillId="0" borderId="0" xfId="4" applyFont="1" applyFill="1">
      <alignment horizontal="justify" vertical="top" wrapText="1"/>
    </xf>
    <xf numFmtId="0" fontId="1" fillId="2" borderId="0" xfId="6" applyNumberFormat="1" applyFont="1" applyAlignment="1">
      <alignment vertical="top" wrapText="1"/>
    </xf>
    <xf numFmtId="164" fontId="5" fillId="2" borderId="0" xfId="6" applyFont="1" applyAlignment="1">
      <alignment horizontal="center" vertical="center" wrapText="1"/>
    </xf>
    <xf numFmtId="0" fontId="5" fillId="2" borderId="0" xfId="6" applyNumberFormat="1" applyFont="1" applyAlignment="1">
      <alignment horizontal="left" vertical="center" wrapText="1"/>
    </xf>
    <xf numFmtId="0" fontId="5" fillId="2" borderId="0" xfId="6" applyNumberFormat="1" applyFont="1" applyAlignment="1">
      <alignment horizontal="center" vertical="center" wrapText="1"/>
    </xf>
    <xf numFmtId="4" fontId="5" fillId="2" borderId="0" xfId="6" applyNumberFormat="1" applyFont="1" applyAlignment="1">
      <alignment horizontal="center" vertical="center" wrapText="1"/>
    </xf>
    <xf numFmtId="4" fontId="5" fillId="2" borderId="0" xfId="6" applyNumberFormat="1" applyFont="1" applyAlignment="1" applyProtection="1">
      <alignment horizontal="center" vertical="center" wrapText="1"/>
      <protection locked="0"/>
    </xf>
    <xf numFmtId="0" fontId="10" fillId="0" borderId="0" xfId="0" applyFont="1"/>
    <xf numFmtId="164" fontId="6" fillId="0" borderId="0" xfId="5" applyFont="1">
      <alignment horizontal="left" vertical="top"/>
    </xf>
    <xf numFmtId="0" fontId="6" fillId="0" borderId="0" xfId="3" applyFont="1">
      <alignment horizontal="right"/>
    </xf>
    <xf numFmtId="4" fontId="6" fillId="0" borderId="0" xfId="2" applyFont="1">
      <alignment horizontal="right"/>
    </xf>
    <xf numFmtId="4" fontId="6" fillId="0" borderId="0" xfId="1" applyFont="1">
      <alignment horizontal="right"/>
      <protection locked="0"/>
    </xf>
    <xf numFmtId="164" fontId="5" fillId="2" borderId="0" xfId="6" applyFont="1">
      <alignment horizontal="left" vertical="top"/>
    </xf>
    <xf numFmtId="0" fontId="5" fillId="2" borderId="0" xfId="6" applyNumberFormat="1" applyFont="1" applyAlignment="1">
      <alignment horizontal="justify" vertical="top" wrapText="1"/>
    </xf>
    <xf numFmtId="0" fontId="5" fillId="2" borderId="0" xfId="6" applyNumberFormat="1" applyFont="1" applyAlignment="1">
      <alignment horizontal="right"/>
    </xf>
    <xf numFmtId="4" fontId="5" fillId="2" borderId="0" xfId="6" applyNumberFormat="1" applyFont="1" applyAlignment="1">
      <alignment horizontal="right"/>
    </xf>
    <xf numFmtId="4" fontId="5" fillId="2" borderId="0" xfId="6" applyNumberFormat="1" applyFont="1" applyAlignment="1" applyProtection="1">
      <alignment horizontal="right"/>
      <protection locked="0"/>
    </xf>
    <xf numFmtId="0" fontId="6" fillId="0" borderId="0" xfId="0" applyFont="1"/>
    <xf numFmtId="0" fontId="11" fillId="0" borderId="0" xfId="0" applyFont="1" applyAlignment="1">
      <alignment horizontal="left" vertical="top" wrapText="1"/>
    </xf>
    <xf numFmtId="0" fontId="6" fillId="0" borderId="0" xfId="0" applyFont="1" applyAlignment="1">
      <alignment horizontal="right" vertical="center"/>
    </xf>
    <xf numFmtId="0" fontId="5" fillId="2" borderId="0" xfId="6" applyNumberFormat="1" applyFont="1" applyAlignment="1"/>
    <xf numFmtId="0" fontId="12" fillId="0" borderId="0" xfId="0" applyFont="1"/>
    <xf numFmtId="0" fontId="6" fillId="0" borderId="0" xfId="0" applyFont="1" applyAlignment="1">
      <alignment vertical="top"/>
    </xf>
    <xf numFmtId="0" fontId="9" fillId="0" borderId="0" xfId="0" applyFont="1"/>
    <xf numFmtId="0" fontId="13" fillId="2" borderId="0" xfId="6" applyNumberFormat="1" applyFont="1" applyAlignment="1">
      <alignment vertical="top" wrapText="1"/>
    </xf>
    <xf numFmtId="4" fontId="1" fillId="2" borderId="0" xfId="6" applyNumberFormat="1" applyFont="1" applyAlignment="1" applyProtection="1">
      <alignment horizontal="right"/>
      <protection locked="0"/>
    </xf>
    <xf numFmtId="0" fontId="1" fillId="2" borderId="0" xfId="6" applyNumberFormat="1" applyFont="1" applyAlignment="1"/>
    <xf numFmtId="0" fontId="7" fillId="2" borderId="0" xfId="6" applyNumberFormat="1" applyAlignment="1">
      <alignment vertical="top"/>
    </xf>
    <xf numFmtId="0" fontId="5" fillId="2" borderId="0" xfId="6" applyNumberFormat="1" applyFont="1" applyAlignment="1">
      <alignment horizontal="justify" vertical="top"/>
    </xf>
    <xf numFmtId="164" fontId="4" fillId="0" borderId="0" xfId="5" applyFont="1">
      <alignment horizontal="left" vertical="top"/>
    </xf>
    <xf numFmtId="0" fontId="4" fillId="0" borderId="0" xfId="4" applyFont="1">
      <alignment horizontal="justify" vertical="top" wrapText="1"/>
    </xf>
    <xf numFmtId="0" fontId="4" fillId="0" borderId="0" xfId="3" applyFont="1">
      <alignment horizontal="right"/>
    </xf>
    <xf numFmtId="4" fontId="4" fillId="0" borderId="0" xfId="2" applyFont="1">
      <alignment horizontal="right"/>
    </xf>
    <xf numFmtId="4" fontId="4" fillId="0" borderId="0" xfId="1" applyFont="1">
      <alignment horizontal="right"/>
      <protection locked="0"/>
    </xf>
    <xf numFmtId="164" fontId="1" fillId="2" borderId="0" xfId="6" applyFont="1">
      <alignment horizontal="left" vertical="top"/>
    </xf>
    <xf numFmtId="0" fontId="1" fillId="2" borderId="0" xfId="6" applyNumberFormat="1" applyFont="1" applyAlignment="1">
      <alignment horizontal="justify" vertical="top" wrapText="1"/>
    </xf>
    <xf numFmtId="0" fontId="1" fillId="2" borderId="0" xfId="6" applyNumberFormat="1" applyFont="1" applyAlignment="1">
      <alignment horizontal="right"/>
    </xf>
    <xf numFmtId="4" fontId="1" fillId="2" borderId="0" xfId="6" applyNumberFormat="1" applyFont="1" applyAlignment="1">
      <alignment horizontal="right"/>
    </xf>
    <xf numFmtId="0" fontId="7" fillId="0" borderId="0" xfId="4" applyFont="1">
      <alignment horizontal="justify" vertical="top" wrapText="1"/>
    </xf>
    <xf numFmtId="164" fontId="14" fillId="2" borderId="0" xfId="6" applyFont="1" applyAlignment="1">
      <alignment horizontal="center" vertical="center" wrapText="1"/>
    </xf>
    <xf numFmtId="0" fontId="14" fillId="2" borderId="0" xfId="6" applyNumberFormat="1" applyFont="1" applyAlignment="1">
      <alignment horizontal="left" vertical="center" wrapText="1"/>
    </xf>
    <xf numFmtId="0" fontId="14" fillId="2" borderId="0" xfId="6" applyNumberFormat="1" applyFont="1" applyAlignment="1">
      <alignment horizontal="center" vertical="center" wrapText="1"/>
    </xf>
    <xf numFmtId="4" fontId="14" fillId="2" borderId="0" xfId="6" applyNumberFormat="1" applyFont="1" applyAlignment="1">
      <alignment horizontal="center" vertical="center" wrapText="1"/>
    </xf>
    <xf numFmtId="4" fontId="14" fillId="2" borderId="0" xfId="6" applyNumberFormat="1" applyFont="1" applyAlignment="1" applyProtection="1">
      <alignment horizontal="center" vertical="center" wrapText="1"/>
      <protection locked="0"/>
    </xf>
    <xf numFmtId="164" fontId="14" fillId="2" borderId="0" xfId="6" applyFont="1">
      <alignment horizontal="left" vertical="top"/>
    </xf>
    <xf numFmtId="0" fontId="14" fillId="2" borderId="0" xfId="6" applyNumberFormat="1" applyFont="1" applyAlignment="1">
      <alignment horizontal="justify" vertical="top" wrapText="1"/>
    </xf>
    <xf numFmtId="0" fontId="14" fillId="2" borderId="0" xfId="6" applyNumberFormat="1" applyFont="1" applyAlignment="1">
      <alignment horizontal="right"/>
    </xf>
    <xf numFmtId="4" fontId="14" fillId="2" borderId="0" xfId="6" applyNumberFormat="1" applyFont="1" applyAlignment="1">
      <alignment horizontal="right"/>
    </xf>
    <xf numFmtId="4" fontId="14" fillId="2" borderId="0" xfId="6" applyNumberFormat="1" applyFont="1" applyAlignment="1" applyProtection="1">
      <alignment horizontal="right"/>
      <protection locked="0"/>
    </xf>
    <xf numFmtId="0" fontId="14" fillId="2" borderId="0" xfId="6" applyNumberFormat="1" applyFont="1" applyAlignment="1"/>
    <xf numFmtId="164" fontId="9" fillId="0" borderId="0" xfId="5" applyFont="1">
      <alignment horizontal="left" vertical="top"/>
    </xf>
    <xf numFmtId="0" fontId="9" fillId="0" borderId="0" xfId="4" applyFont="1">
      <alignment horizontal="justify" vertical="top" wrapText="1"/>
    </xf>
    <xf numFmtId="0" fontId="9" fillId="0" borderId="0" xfId="3" applyFont="1">
      <alignment horizontal="right"/>
    </xf>
    <xf numFmtId="4" fontId="9" fillId="0" borderId="0" xfId="2" applyFont="1">
      <alignment horizontal="right"/>
    </xf>
    <xf numFmtId="4" fontId="9" fillId="0" borderId="0" xfId="1" applyFont="1" applyFill="1">
      <alignment horizontal="right"/>
      <protection locked="0"/>
    </xf>
    <xf numFmtId="0" fontId="14" fillId="0" borderId="0" xfId="4" applyFont="1">
      <alignment horizontal="justify" vertical="top" wrapText="1"/>
    </xf>
    <xf numFmtId="4" fontId="9" fillId="0" borderId="0" xfId="2" applyFont="1" applyFill="1">
      <alignment horizontal="right"/>
    </xf>
    <xf numFmtId="0" fontId="9" fillId="0" borderId="0" xfId="3" applyFont="1" applyFill="1">
      <alignment horizontal="right"/>
    </xf>
    <xf numFmtId="0" fontId="9" fillId="0" borderId="0" xfId="0" applyFont="1" applyFill="1"/>
    <xf numFmtId="4" fontId="9" fillId="0" borderId="0" xfId="1" applyFont="1">
      <alignment horizontal="right"/>
      <protection locked="0"/>
    </xf>
    <xf numFmtId="164" fontId="9" fillId="0" borderId="0" xfId="5" applyFont="1" applyFill="1">
      <alignment horizontal="left" vertical="top"/>
    </xf>
    <xf numFmtId="0" fontId="9" fillId="0" borderId="0" xfId="0" applyNumberFormat="1" applyFont="1" applyAlignment="1">
      <alignment vertical="top" wrapText="1"/>
    </xf>
    <xf numFmtId="0" fontId="9" fillId="0" borderId="0" xfId="4" applyFont="1" applyAlignment="1">
      <alignment horizontal="justify" vertical="top"/>
    </xf>
    <xf numFmtId="0" fontId="15" fillId="0" borderId="0" xfId="4" applyFont="1">
      <alignment horizontal="justify" vertical="top" wrapText="1"/>
    </xf>
    <xf numFmtId="1" fontId="16" fillId="0" borderId="0" xfId="0" applyNumberFormat="1" applyFont="1" applyAlignment="1">
      <alignment horizontal="justify" vertical="top" wrapText="1"/>
    </xf>
    <xf numFmtId="49" fontId="9" fillId="0" borderId="0" xfId="0" applyNumberFormat="1" applyFont="1" applyAlignment="1">
      <alignment horizontal="justify" vertical="top" wrapText="1"/>
    </xf>
    <xf numFmtId="1" fontId="9" fillId="0" borderId="0" xfId="0" applyNumberFormat="1" applyFont="1" applyAlignment="1">
      <alignment horizontal="justify" vertical="top" wrapText="1"/>
    </xf>
    <xf numFmtId="0" fontId="15" fillId="0" borderId="0" xfId="4" applyFont="1" applyFill="1">
      <alignment horizontal="justify" vertical="top" wrapText="1"/>
    </xf>
    <xf numFmtId="4" fontId="9" fillId="0" borderId="0" xfId="2" applyFont="1" applyAlignment="1">
      <alignment horizontal="right" wrapText="1"/>
    </xf>
    <xf numFmtId="4" fontId="9" fillId="0" borderId="0" xfId="2" applyFont="1" applyFill="1" applyAlignment="1">
      <alignment horizontal="right" vertical="top"/>
    </xf>
    <xf numFmtId="0" fontId="14" fillId="2" borderId="0" xfId="6" applyNumberFormat="1" applyFont="1" applyAlignment="1">
      <alignment vertical="top" wrapText="1"/>
    </xf>
    <xf numFmtId="164" fontId="9" fillId="3" borderId="0" xfId="7" applyFont="1">
      <alignment horizontal="left" vertical="top"/>
    </xf>
    <xf numFmtId="164" fontId="9" fillId="3" borderId="0" xfId="7" applyNumberFormat="1" applyFont="1" applyAlignment="1">
      <alignment horizontal="left" vertical="top"/>
    </xf>
    <xf numFmtId="164" fontId="2" fillId="3" borderId="0" xfId="7">
      <alignment horizontal="left" vertical="top"/>
    </xf>
    <xf numFmtId="164" fontId="6" fillId="0" borderId="0" xfId="5" applyFont="1" applyFill="1">
      <alignment horizontal="left" vertical="top"/>
    </xf>
    <xf numFmtId="0" fontId="6" fillId="0" borderId="0" xfId="4" applyFont="1" applyFill="1">
      <alignment horizontal="justify" vertical="top" wrapText="1"/>
    </xf>
    <xf numFmtId="0" fontId="6" fillId="0" borderId="0" xfId="3" applyFont="1" applyFill="1">
      <alignment horizontal="right"/>
    </xf>
    <xf numFmtId="4" fontId="6" fillId="0" borderId="0" xfId="2" applyFont="1" applyFill="1">
      <alignment horizontal="right"/>
    </xf>
    <xf numFmtId="4" fontId="6" fillId="0" borderId="0" xfId="1" applyFont="1" applyFill="1">
      <alignment horizontal="right"/>
      <protection locked="0"/>
    </xf>
    <xf numFmtId="0" fontId="6" fillId="0" borderId="0" xfId="0" applyFont="1" applyFill="1"/>
    <xf numFmtId="0" fontId="7" fillId="0" borderId="0" xfId="4" applyFont="1" applyFill="1">
      <alignment horizontal="justify" vertical="top" wrapText="1"/>
    </xf>
    <xf numFmtId="0" fontId="12" fillId="0" borderId="0" xfId="0" applyFont="1" applyFill="1"/>
    <xf numFmtId="164" fontId="6" fillId="3" borderId="0" xfId="7" applyFont="1">
      <alignment horizontal="left" vertical="top"/>
    </xf>
    <xf numFmtId="0" fontId="2" fillId="3" borderId="0" xfId="7" applyNumberFormat="1" applyAlignment="1">
      <alignment horizontal="justify" vertical="top" wrapText="1"/>
    </xf>
    <xf numFmtId="0" fontId="9" fillId="3" borderId="0" xfId="7" applyNumberFormat="1" applyFont="1" applyAlignment="1"/>
    <xf numFmtId="164" fontId="6" fillId="3" borderId="0" xfId="7" applyNumberFormat="1" applyFont="1" applyAlignment="1">
      <alignment horizontal="left" vertical="top"/>
    </xf>
    <xf numFmtId="0" fontId="3" fillId="2" borderId="0" xfId="6" applyNumberFormat="1" applyFont="1" applyAlignment="1">
      <alignment horizontal="center" vertical="center" wrapText="1"/>
    </xf>
    <xf numFmtId="0" fontId="3" fillId="0" borderId="0" xfId="0" applyFont="1" applyAlignment="1">
      <alignment horizontal="center" vertical="center" wrapText="1"/>
    </xf>
    <xf numFmtId="0" fontId="3" fillId="2" borderId="0" xfId="6" applyNumberFormat="1" applyFont="1" applyAlignment="1">
      <alignment horizontal="center" vertical="top" wrapText="1"/>
    </xf>
  </cellXfs>
  <cellStyles count="9">
    <cellStyle name="Energetska" xfId="8" xr:uid="{6ED601FF-EA59-4E29-B97A-2A24FCC35E9C}"/>
    <cellStyle name="Istaknuto" xfId="6" xr:uid="{50868B00-27EE-4463-BAF0-BCF2696D479F}"/>
    <cellStyle name="Jedinica mjere" xfId="3" xr:uid="{557204E3-4CA3-464B-9C1F-631E16CF1E9E}"/>
    <cellStyle name="Jedinična cijena" xfId="1" xr:uid="{5A686727-3124-40AA-8B12-3D9C84F46974}"/>
    <cellStyle name="Količina, cijena" xfId="2" xr:uid="{C0864127-DDCB-4DEF-A17D-5072E00E0296}"/>
    <cellStyle name="Konstruktivna" xfId="7" xr:uid="{FB899CCC-9107-4AB8-BE42-7F1603AE77FA}"/>
    <cellStyle name="Normalno" xfId="0" builtinId="0"/>
    <cellStyle name="Redni broj" xfId="5" xr:uid="{CD637679-E527-4D37-8E55-D1F605D87DC0}"/>
    <cellStyle name="Stavka" xfId="4" xr:uid="{78CC9F53-5A84-4543-B8AD-190EF62B685E}"/>
  </cellStyles>
  <dxfs count="0"/>
  <tableStyles count="0" defaultTableStyle="TableStyleMedium2" defaultPivotStyle="PivotStyleLight16"/>
  <colors>
    <mruColors>
      <color rgb="FFFF6464"/>
      <color rgb="FFE6E6E6"/>
      <color rgb="FF0032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101600</xdr:colOff>
      <xdr:row>166</xdr:row>
      <xdr:rowOff>0</xdr:rowOff>
    </xdr:from>
    <xdr:ext cx="197926" cy="264560"/>
    <xdr:sp macro="" textlink="">
      <xdr:nvSpPr>
        <xdr:cNvPr id="2" name="TextBox 1">
          <a:extLst>
            <a:ext uri="{FF2B5EF4-FFF2-40B4-BE49-F238E27FC236}">
              <a16:creationId xmlns:a16="http://schemas.microsoft.com/office/drawing/2014/main" id="{583CB657-09A9-4C85-936D-7AE9AAD325F5}"/>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84731" cy="264560"/>
    <xdr:sp macro="" textlink="">
      <xdr:nvSpPr>
        <xdr:cNvPr id="3" name="TextBox 2">
          <a:extLst>
            <a:ext uri="{FF2B5EF4-FFF2-40B4-BE49-F238E27FC236}">
              <a16:creationId xmlns:a16="http://schemas.microsoft.com/office/drawing/2014/main" id="{6010D597-0A92-41C2-A100-545227DE5262}"/>
            </a:ext>
          </a:extLst>
        </xdr:cNvPr>
        <xdr:cNvSpPr txBox="1"/>
      </xdr:nvSpPr>
      <xdr:spPr>
        <a:xfrm>
          <a:off x="3502991" y="7653130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84731" cy="264560"/>
    <xdr:sp macro="" textlink="">
      <xdr:nvSpPr>
        <xdr:cNvPr id="4" name="TextBox 3">
          <a:extLst>
            <a:ext uri="{FF2B5EF4-FFF2-40B4-BE49-F238E27FC236}">
              <a16:creationId xmlns:a16="http://schemas.microsoft.com/office/drawing/2014/main" id="{60A7C607-EAD0-4AC9-A610-B8083C390193}"/>
            </a:ext>
          </a:extLst>
        </xdr:cNvPr>
        <xdr:cNvSpPr txBox="1"/>
      </xdr:nvSpPr>
      <xdr:spPr>
        <a:xfrm>
          <a:off x="3502991" y="7653130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5" name="TextBox 8">
          <a:extLst>
            <a:ext uri="{FF2B5EF4-FFF2-40B4-BE49-F238E27FC236}">
              <a16:creationId xmlns:a16="http://schemas.microsoft.com/office/drawing/2014/main" id="{E539070A-74A5-4181-B2D7-288E3ABD1A7D}"/>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6" name="TextBox 9">
          <a:extLst>
            <a:ext uri="{FF2B5EF4-FFF2-40B4-BE49-F238E27FC236}">
              <a16:creationId xmlns:a16="http://schemas.microsoft.com/office/drawing/2014/main" id="{B0EDB993-E123-477A-8967-CB5FDBF84024}"/>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7" name="TextBox 10">
          <a:extLst>
            <a:ext uri="{FF2B5EF4-FFF2-40B4-BE49-F238E27FC236}">
              <a16:creationId xmlns:a16="http://schemas.microsoft.com/office/drawing/2014/main" id="{39EBDAC3-DA68-49D8-A7D6-D1FB9DEAA11A}"/>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8" name="TextBox 11">
          <a:extLst>
            <a:ext uri="{FF2B5EF4-FFF2-40B4-BE49-F238E27FC236}">
              <a16:creationId xmlns:a16="http://schemas.microsoft.com/office/drawing/2014/main" id="{38CEFC5C-D8ED-4300-B772-FA2DDF7A7F79}"/>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9" name="TextBox 12">
          <a:extLst>
            <a:ext uri="{FF2B5EF4-FFF2-40B4-BE49-F238E27FC236}">
              <a16:creationId xmlns:a16="http://schemas.microsoft.com/office/drawing/2014/main" id="{48697D31-9C33-488E-8FA0-69EE5DABC858}"/>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10" name="TextBox 13">
          <a:extLst>
            <a:ext uri="{FF2B5EF4-FFF2-40B4-BE49-F238E27FC236}">
              <a16:creationId xmlns:a16="http://schemas.microsoft.com/office/drawing/2014/main" id="{EAB431EA-095B-4A62-ADE9-D39D2865918C}"/>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11" name="TextBox 14">
          <a:extLst>
            <a:ext uri="{FF2B5EF4-FFF2-40B4-BE49-F238E27FC236}">
              <a16:creationId xmlns:a16="http://schemas.microsoft.com/office/drawing/2014/main" id="{C00DF37E-0B63-4343-9899-AEA0DC23A353}"/>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12" name="TextBox 15">
          <a:extLst>
            <a:ext uri="{FF2B5EF4-FFF2-40B4-BE49-F238E27FC236}">
              <a16:creationId xmlns:a16="http://schemas.microsoft.com/office/drawing/2014/main" id="{83C37313-7CAB-4219-ABDE-24483D3C1C35}"/>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13" name="TextBox 16">
          <a:extLst>
            <a:ext uri="{FF2B5EF4-FFF2-40B4-BE49-F238E27FC236}">
              <a16:creationId xmlns:a16="http://schemas.microsoft.com/office/drawing/2014/main" id="{0CC7F986-1AE2-45E6-83BF-9EA11452B6AC}"/>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14" name="TextBox 17">
          <a:extLst>
            <a:ext uri="{FF2B5EF4-FFF2-40B4-BE49-F238E27FC236}">
              <a16:creationId xmlns:a16="http://schemas.microsoft.com/office/drawing/2014/main" id="{431DD15E-0B12-41FA-A778-6784E0A3FD31}"/>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15" name="TextBox 18">
          <a:extLst>
            <a:ext uri="{FF2B5EF4-FFF2-40B4-BE49-F238E27FC236}">
              <a16:creationId xmlns:a16="http://schemas.microsoft.com/office/drawing/2014/main" id="{998707A8-740D-4433-909D-08AC13033219}"/>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16" name="TextBox 19">
          <a:extLst>
            <a:ext uri="{FF2B5EF4-FFF2-40B4-BE49-F238E27FC236}">
              <a16:creationId xmlns:a16="http://schemas.microsoft.com/office/drawing/2014/main" id="{05B359D4-EB27-468A-883E-694D577596E6}"/>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84731" cy="264560"/>
    <xdr:sp macro="" textlink="">
      <xdr:nvSpPr>
        <xdr:cNvPr id="18" name="TextBox 17">
          <a:extLst>
            <a:ext uri="{FF2B5EF4-FFF2-40B4-BE49-F238E27FC236}">
              <a16:creationId xmlns:a16="http://schemas.microsoft.com/office/drawing/2014/main" id="{FAD5E124-9E0F-494C-AD28-285401D959A7}"/>
            </a:ext>
          </a:extLst>
        </xdr:cNvPr>
        <xdr:cNvSpPr txBox="1"/>
      </xdr:nvSpPr>
      <xdr:spPr>
        <a:xfrm>
          <a:off x="3502991" y="7653130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19" name="TextBox 12">
          <a:extLst>
            <a:ext uri="{FF2B5EF4-FFF2-40B4-BE49-F238E27FC236}">
              <a16:creationId xmlns:a16="http://schemas.microsoft.com/office/drawing/2014/main" id="{7FA52325-6155-4D55-A780-C62DB9F53314}"/>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20" name="TextBox 13">
          <a:extLst>
            <a:ext uri="{FF2B5EF4-FFF2-40B4-BE49-F238E27FC236}">
              <a16:creationId xmlns:a16="http://schemas.microsoft.com/office/drawing/2014/main" id="{ACAE68B1-27B1-465E-8399-14977A0FFA44}"/>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21" name="TextBox 14">
          <a:extLst>
            <a:ext uri="{FF2B5EF4-FFF2-40B4-BE49-F238E27FC236}">
              <a16:creationId xmlns:a16="http://schemas.microsoft.com/office/drawing/2014/main" id="{95C764D9-F7C1-4FB2-A9C3-DF4F24C2DC47}"/>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22" name="TextBox 15">
          <a:extLst>
            <a:ext uri="{FF2B5EF4-FFF2-40B4-BE49-F238E27FC236}">
              <a16:creationId xmlns:a16="http://schemas.microsoft.com/office/drawing/2014/main" id="{DC997524-8FFB-445C-B2C9-0EDF29E02FBF}"/>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23" name="TextBox 16">
          <a:extLst>
            <a:ext uri="{FF2B5EF4-FFF2-40B4-BE49-F238E27FC236}">
              <a16:creationId xmlns:a16="http://schemas.microsoft.com/office/drawing/2014/main" id="{64243818-61B3-4FC8-B159-8E7080D55CF9}"/>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24" name="TextBox 17">
          <a:extLst>
            <a:ext uri="{FF2B5EF4-FFF2-40B4-BE49-F238E27FC236}">
              <a16:creationId xmlns:a16="http://schemas.microsoft.com/office/drawing/2014/main" id="{FC477E17-C911-4BD5-A95B-E887ADE15201}"/>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25" name="TextBox 18">
          <a:extLst>
            <a:ext uri="{FF2B5EF4-FFF2-40B4-BE49-F238E27FC236}">
              <a16:creationId xmlns:a16="http://schemas.microsoft.com/office/drawing/2014/main" id="{2BE38BD9-C1A0-43DF-B764-CA49E3E3FE5E}"/>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166</xdr:row>
      <xdr:rowOff>0</xdr:rowOff>
    </xdr:from>
    <xdr:ext cx="197926" cy="264560"/>
    <xdr:sp macro="" textlink="">
      <xdr:nvSpPr>
        <xdr:cNvPr id="26" name="TextBox 19">
          <a:extLst>
            <a:ext uri="{FF2B5EF4-FFF2-40B4-BE49-F238E27FC236}">
              <a16:creationId xmlns:a16="http://schemas.microsoft.com/office/drawing/2014/main" id="{91865C8C-8D3D-4CE5-B7BE-39F51A76BDE5}"/>
            </a:ext>
          </a:extLst>
        </xdr:cNvPr>
        <xdr:cNvSpPr txBox="1"/>
      </xdr:nvSpPr>
      <xdr:spPr>
        <a:xfrm>
          <a:off x="3502991" y="76531304"/>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101600</xdr:colOff>
      <xdr:row>23</xdr:row>
      <xdr:rowOff>0</xdr:rowOff>
    </xdr:from>
    <xdr:ext cx="197926" cy="264560"/>
    <xdr:sp macro="" textlink="">
      <xdr:nvSpPr>
        <xdr:cNvPr id="2" name="TextBox 1">
          <a:extLst>
            <a:ext uri="{FF2B5EF4-FFF2-40B4-BE49-F238E27FC236}">
              <a16:creationId xmlns:a16="http://schemas.microsoft.com/office/drawing/2014/main" id="{5BF0F721-76F9-478D-9DEC-C67B6B091BC3}"/>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84731" cy="264560"/>
    <xdr:sp macro="" textlink="">
      <xdr:nvSpPr>
        <xdr:cNvPr id="3" name="TextBox 2">
          <a:extLst>
            <a:ext uri="{FF2B5EF4-FFF2-40B4-BE49-F238E27FC236}">
              <a16:creationId xmlns:a16="http://schemas.microsoft.com/office/drawing/2014/main" id="{1361C234-4023-41BD-B4BD-1B5206704562}"/>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84731" cy="264560"/>
    <xdr:sp macro="" textlink="">
      <xdr:nvSpPr>
        <xdr:cNvPr id="4" name="TextBox 3">
          <a:extLst>
            <a:ext uri="{FF2B5EF4-FFF2-40B4-BE49-F238E27FC236}">
              <a16:creationId xmlns:a16="http://schemas.microsoft.com/office/drawing/2014/main" id="{AD768DA7-2426-4257-A584-50DB7D67E408}"/>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5" name="TextBox 8">
          <a:extLst>
            <a:ext uri="{FF2B5EF4-FFF2-40B4-BE49-F238E27FC236}">
              <a16:creationId xmlns:a16="http://schemas.microsoft.com/office/drawing/2014/main" id="{16AB341F-5F6F-4C6E-8A05-6EF26E8856C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6" name="TextBox 9">
          <a:extLst>
            <a:ext uri="{FF2B5EF4-FFF2-40B4-BE49-F238E27FC236}">
              <a16:creationId xmlns:a16="http://schemas.microsoft.com/office/drawing/2014/main" id="{E575A67D-CBD2-43C9-B947-66DFE4015FF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7" name="TextBox 10">
          <a:extLst>
            <a:ext uri="{FF2B5EF4-FFF2-40B4-BE49-F238E27FC236}">
              <a16:creationId xmlns:a16="http://schemas.microsoft.com/office/drawing/2014/main" id="{A7677458-B7A5-494D-9253-CD5BF131091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8" name="TextBox 11">
          <a:extLst>
            <a:ext uri="{FF2B5EF4-FFF2-40B4-BE49-F238E27FC236}">
              <a16:creationId xmlns:a16="http://schemas.microsoft.com/office/drawing/2014/main" id="{82A62E3B-BD78-46CD-84BD-850022FA350A}"/>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9" name="TextBox 12">
          <a:extLst>
            <a:ext uri="{FF2B5EF4-FFF2-40B4-BE49-F238E27FC236}">
              <a16:creationId xmlns:a16="http://schemas.microsoft.com/office/drawing/2014/main" id="{E2182E53-6834-49AD-86C9-D9BF87F5EB0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10" name="TextBox 13">
          <a:extLst>
            <a:ext uri="{FF2B5EF4-FFF2-40B4-BE49-F238E27FC236}">
              <a16:creationId xmlns:a16="http://schemas.microsoft.com/office/drawing/2014/main" id="{D10BBBD3-16B9-478E-ADA1-AED24F761AF3}"/>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11" name="TextBox 14">
          <a:extLst>
            <a:ext uri="{FF2B5EF4-FFF2-40B4-BE49-F238E27FC236}">
              <a16:creationId xmlns:a16="http://schemas.microsoft.com/office/drawing/2014/main" id="{AB08194C-A246-490F-A357-E783BB6614B6}"/>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12" name="TextBox 15">
          <a:extLst>
            <a:ext uri="{FF2B5EF4-FFF2-40B4-BE49-F238E27FC236}">
              <a16:creationId xmlns:a16="http://schemas.microsoft.com/office/drawing/2014/main" id="{5E0153B6-EF67-4F97-85B0-443CC29339EE}"/>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13" name="TextBox 16">
          <a:extLst>
            <a:ext uri="{FF2B5EF4-FFF2-40B4-BE49-F238E27FC236}">
              <a16:creationId xmlns:a16="http://schemas.microsoft.com/office/drawing/2014/main" id="{A9B0C6E2-B130-4EFD-A534-F988ECA5BE16}"/>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14" name="TextBox 17">
          <a:extLst>
            <a:ext uri="{FF2B5EF4-FFF2-40B4-BE49-F238E27FC236}">
              <a16:creationId xmlns:a16="http://schemas.microsoft.com/office/drawing/2014/main" id="{53804949-0480-47B4-9434-71A0C3EB55A4}"/>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15" name="TextBox 18">
          <a:extLst>
            <a:ext uri="{FF2B5EF4-FFF2-40B4-BE49-F238E27FC236}">
              <a16:creationId xmlns:a16="http://schemas.microsoft.com/office/drawing/2014/main" id="{95BB14DC-888D-46DF-9C4F-04F3DD509DDF}"/>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16" name="TextBox 19">
          <a:extLst>
            <a:ext uri="{FF2B5EF4-FFF2-40B4-BE49-F238E27FC236}">
              <a16:creationId xmlns:a16="http://schemas.microsoft.com/office/drawing/2014/main" id="{29767CAA-5A01-4795-888C-41E9A2BDB7E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84731" cy="264560"/>
    <xdr:sp macro="" textlink="">
      <xdr:nvSpPr>
        <xdr:cNvPr id="17" name="TextBox 16">
          <a:extLst>
            <a:ext uri="{FF2B5EF4-FFF2-40B4-BE49-F238E27FC236}">
              <a16:creationId xmlns:a16="http://schemas.microsoft.com/office/drawing/2014/main" id="{0EDFEACA-8098-400F-B241-2DD2245682BA}"/>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18" name="TextBox 12">
          <a:extLst>
            <a:ext uri="{FF2B5EF4-FFF2-40B4-BE49-F238E27FC236}">
              <a16:creationId xmlns:a16="http://schemas.microsoft.com/office/drawing/2014/main" id="{A0807439-DC2D-481A-AFA8-C59993E44A01}"/>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19" name="TextBox 13">
          <a:extLst>
            <a:ext uri="{FF2B5EF4-FFF2-40B4-BE49-F238E27FC236}">
              <a16:creationId xmlns:a16="http://schemas.microsoft.com/office/drawing/2014/main" id="{9C2488B7-F09C-432E-BB3C-B04B2789F7A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20" name="TextBox 14">
          <a:extLst>
            <a:ext uri="{FF2B5EF4-FFF2-40B4-BE49-F238E27FC236}">
              <a16:creationId xmlns:a16="http://schemas.microsoft.com/office/drawing/2014/main" id="{4F131460-D8F2-4D7E-A9DF-280B2AA21C89}"/>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21" name="TextBox 15">
          <a:extLst>
            <a:ext uri="{FF2B5EF4-FFF2-40B4-BE49-F238E27FC236}">
              <a16:creationId xmlns:a16="http://schemas.microsoft.com/office/drawing/2014/main" id="{702EBCBD-40D5-44E6-BB79-FE4786AC68F9}"/>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22" name="TextBox 16">
          <a:extLst>
            <a:ext uri="{FF2B5EF4-FFF2-40B4-BE49-F238E27FC236}">
              <a16:creationId xmlns:a16="http://schemas.microsoft.com/office/drawing/2014/main" id="{EC619960-0A8B-430D-8C21-13B15F7D9EC2}"/>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23" name="TextBox 17">
          <a:extLst>
            <a:ext uri="{FF2B5EF4-FFF2-40B4-BE49-F238E27FC236}">
              <a16:creationId xmlns:a16="http://schemas.microsoft.com/office/drawing/2014/main" id="{85E63246-ECB8-4F9D-8678-AF7D20ED208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24" name="TextBox 18">
          <a:extLst>
            <a:ext uri="{FF2B5EF4-FFF2-40B4-BE49-F238E27FC236}">
              <a16:creationId xmlns:a16="http://schemas.microsoft.com/office/drawing/2014/main" id="{53FBFD7A-3C65-43EC-9341-CB99D70D98A6}"/>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23</xdr:row>
      <xdr:rowOff>0</xdr:rowOff>
    </xdr:from>
    <xdr:ext cx="197926" cy="264560"/>
    <xdr:sp macro="" textlink="">
      <xdr:nvSpPr>
        <xdr:cNvPr id="25" name="TextBox 19">
          <a:extLst>
            <a:ext uri="{FF2B5EF4-FFF2-40B4-BE49-F238E27FC236}">
              <a16:creationId xmlns:a16="http://schemas.microsoft.com/office/drawing/2014/main" id="{58140E46-146B-45DE-BE06-73A773B91AE4}"/>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2</xdr:col>
      <xdr:colOff>1603375</xdr:colOff>
      <xdr:row>7</xdr:row>
      <xdr:rowOff>0</xdr:rowOff>
    </xdr:from>
    <xdr:ext cx="184731" cy="270859"/>
    <xdr:sp macro="" textlink="">
      <xdr:nvSpPr>
        <xdr:cNvPr id="26" name="TextBox 25">
          <a:extLst>
            <a:ext uri="{FF2B5EF4-FFF2-40B4-BE49-F238E27FC236}">
              <a16:creationId xmlns:a16="http://schemas.microsoft.com/office/drawing/2014/main" id="{841398A4-988D-4026-B31F-D161722F7338}"/>
            </a:ext>
          </a:extLst>
        </xdr:cNvPr>
        <xdr:cNvSpPr txBox="1"/>
      </xdr:nvSpPr>
      <xdr:spPr>
        <a:xfrm>
          <a:off x="1990725" y="13930630"/>
          <a:ext cx="184731" cy="2708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101600</xdr:colOff>
      <xdr:row>19</xdr:row>
      <xdr:rowOff>0</xdr:rowOff>
    </xdr:from>
    <xdr:ext cx="197926" cy="264560"/>
    <xdr:sp macro="" textlink="">
      <xdr:nvSpPr>
        <xdr:cNvPr id="2" name="TextBox 1">
          <a:extLst>
            <a:ext uri="{FF2B5EF4-FFF2-40B4-BE49-F238E27FC236}">
              <a16:creationId xmlns:a16="http://schemas.microsoft.com/office/drawing/2014/main" id="{05CA8FB7-D16B-47CA-9C49-E0073904057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84731" cy="264560"/>
    <xdr:sp macro="" textlink="">
      <xdr:nvSpPr>
        <xdr:cNvPr id="3" name="TextBox 2">
          <a:extLst>
            <a:ext uri="{FF2B5EF4-FFF2-40B4-BE49-F238E27FC236}">
              <a16:creationId xmlns:a16="http://schemas.microsoft.com/office/drawing/2014/main" id="{2E71EF7C-0764-4C62-98B3-9B7E2EC77E62}"/>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84731" cy="264560"/>
    <xdr:sp macro="" textlink="">
      <xdr:nvSpPr>
        <xdr:cNvPr id="4" name="TextBox 3">
          <a:extLst>
            <a:ext uri="{FF2B5EF4-FFF2-40B4-BE49-F238E27FC236}">
              <a16:creationId xmlns:a16="http://schemas.microsoft.com/office/drawing/2014/main" id="{5C5A3345-E727-4AB0-889A-D328CE91659B}"/>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5" name="TextBox 8">
          <a:extLst>
            <a:ext uri="{FF2B5EF4-FFF2-40B4-BE49-F238E27FC236}">
              <a16:creationId xmlns:a16="http://schemas.microsoft.com/office/drawing/2014/main" id="{21D331E0-1E48-4FEC-9CB0-065AB7B9D67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6" name="TextBox 9">
          <a:extLst>
            <a:ext uri="{FF2B5EF4-FFF2-40B4-BE49-F238E27FC236}">
              <a16:creationId xmlns:a16="http://schemas.microsoft.com/office/drawing/2014/main" id="{8B4BBECE-D846-4E21-BC69-8CCE58F31D7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7" name="TextBox 10">
          <a:extLst>
            <a:ext uri="{FF2B5EF4-FFF2-40B4-BE49-F238E27FC236}">
              <a16:creationId xmlns:a16="http://schemas.microsoft.com/office/drawing/2014/main" id="{34AA97C0-A07F-4AFE-AEA8-9D81ADC941D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8" name="TextBox 11">
          <a:extLst>
            <a:ext uri="{FF2B5EF4-FFF2-40B4-BE49-F238E27FC236}">
              <a16:creationId xmlns:a16="http://schemas.microsoft.com/office/drawing/2014/main" id="{4110FBF0-5F39-43DE-A358-9C81109D812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9" name="TextBox 12">
          <a:extLst>
            <a:ext uri="{FF2B5EF4-FFF2-40B4-BE49-F238E27FC236}">
              <a16:creationId xmlns:a16="http://schemas.microsoft.com/office/drawing/2014/main" id="{AAE1A423-E3D0-4E2D-8849-BA38C5492B8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10" name="TextBox 13">
          <a:extLst>
            <a:ext uri="{FF2B5EF4-FFF2-40B4-BE49-F238E27FC236}">
              <a16:creationId xmlns:a16="http://schemas.microsoft.com/office/drawing/2014/main" id="{1CF9416D-2B51-491D-A342-40BEC658B692}"/>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11" name="TextBox 14">
          <a:extLst>
            <a:ext uri="{FF2B5EF4-FFF2-40B4-BE49-F238E27FC236}">
              <a16:creationId xmlns:a16="http://schemas.microsoft.com/office/drawing/2014/main" id="{49904DF0-58F3-49E7-A8B8-2D10D0417079}"/>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12" name="TextBox 15">
          <a:extLst>
            <a:ext uri="{FF2B5EF4-FFF2-40B4-BE49-F238E27FC236}">
              <a16:creationId xmlns:a16="http://schemas.microsoft.com/office/drawing/2014/main" id="{6C629464-5DF3-427D-8263-EFA5F07F633C}"/>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13" name="TextBox 16">
          <a:extLst>
            <a:ext uri="{FF2B5EF4-FFF2-40B4-BE49-F238E27FC236}">
              <a16:creationId xmlns:a16="http://schemas.microsoft.com/office/drawing/2014/main" id="{445D5AFE-5151-4DEF-95CC-FD41EAE0D7D0}"/>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14" name="TextBox 17">
          <a:extLst>
            <a:ext uri="{FF2B5EF4-FFF2-40B4-BE49-F238E27FC236}">
              <a16:creationId xmlns:a16="http://schemas.microsoft.com/office/drawing/2014/main" id="{21B72E6E-2FFD-494B-8744-FDCC1ECAC852}"/>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15" name="TextBox 18">
          <a:extLst>
            <a:ext uri="{FF2B5EF4-FFF2-40B4-BE49-F238E27FC236}">
              <a16:creationId xmlns:a16="http://schemas.microsoft.com/office/drawing/2014/main" id="{F9ED5788-E246-4519-8D6B-1482C8D924A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16" name="TextBox 19">
          <a:extLst>
            <a:ext uri="{FF2B5EF4-FFF2-40B4-BE49-F238E27FC236}">
              <a16:creationId xmlns:a16="http://schemas.microsoft.com/office/drawing/2014/main" id="{BD7A4DC7-43AC-4E9B-BE23-1FFD13FDCFB8}"/>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84731" cy="264560"/>
    <xdr:sp macro="" textlink="">
      <xdr:nvSpPr>
        <xdr:cNvPr id="17" name="TextBox 16">
          <a:extLst>
            <a:ext uri="{FF2B5EF4-FFF2-40B4-BE49-F238E27FC236}">
              <a16:creationId xmlns:a16="http://schemas.microsoft.com/office/drawing/2014/main" id="{83FAB0C8-8F07-4336-B2D3-F90E04D6A591}"/>
            </a:ext>
          </a:extLst>
        </xdr:cNvPr>
        <xdr:cNvSpPr txBox="1"/>
      </xdr:nvSpPr>
      <xdr:spPr>
        <a:xfrm>
          <a:off x="3517900" y="71780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18" name="TextBox 12">
          <a:extLst>
            <a:ext uri="{FF2B5EF4-FFF2-40B4-BE49-F238E27FC236}">
              <a16:creationId xmlns:a16="http://schemas.microsoft.com/office/drawing/2014/main" id="{5A85CA1B-030B-4484-8CCE-DAA740CC875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19" name="TextBox 13">
          <a:extLst>
            <a:ext uri="{FF2B5EF4-FFF2-40B4-BE49-F238E27FC236}">
              <a16:creationId xmlns:a16="http://schemas.microsoft.com/office/drawing/2014/main" id="{3B93CD79-0B02-4E6B-BB0B-F8AF5F9A066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20" name="TextBox 14">
          <a:extLst>
            <a:ext uri="{FF2B5EF4-FFF2-40B4-BE49-F238E27FC236}">
              <a16:creationId xmlns:a16="http://schemas.microsoft.com/office/drawing/2014/main" id="{C70299B0-1FE8-47A1-B64D-2FA4E40667A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21" name="TextBox 15">
          <a:extLst>
            <a:ext uri="{FF2B5EF4-FFF2-40B4-BE49-F238E27FC236}">
              <a16:creationId xmlns:a16="http://schemas.microsoft.com/office/drawing/2014/main" id="{04294D92-A13B-4142-A8B8-FDC36E1940F1}"/>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22" name="TextBox 16">
          <a:extLst>
            <a:ext uri="{FF2B5EF4-FFF2-40B4-BE49-F238E27FC236}">
              <a16:creationId xmlns:a16="http://schemas.microsoft.com/office/drawing/2014/main" id="{1826E232-62B6-48BA-9442-ECA2B3C16D9B}"/>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23" name="TextBox 17">
          <a:extLst>
            <a:ext uri="{FF2B5EF4-FFF2-40B4-BE49-F238E27FC236}">
              <a16:creationId xmlns:a16="http://schemas.microsoft.com/office/drawing/2014/main" id="{3FB9FE94-35DE-43AD-985B-BBB0D07FCE27}"/>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24" name="TextBox 18">
          <a:extLst>
            <a:ext uri="{FF2B5EF4-FFF2-40B4-BE49-F238E27FC236}">
              <a16:creationId xmlns:a16="http://schemas.microsoft.com/office/drawing/2014/main" id="{85966FAC-5B71-44AE-AFC4-8DB3B5E3A27D}"/>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oneCellAnchor>
    <xdr:from>
      <xdr:col>3</xdr:col>
      <xdr:colOff>101600</xdr:colOff>
      <xdr:row>19</xdr:row>
      <xdr:rowOff>0</xdr:rowOff>
    </xdr:from>
    <xdr:ext cx="197926" cy="264560"/>
    <xdr:sp macro="" textlink="">
      <xdr:nvSpPr>
        <xdr:cNvPr id="25" name="TextBox 19">
          <a:extLst>
            <a:ext uri="{FF2B5EF4-FFF2-40B4-BE49-F238E27FC236}">
              <a16:creationId xmlns:a16="http://schemas.microsoft.com/office/drawing/2014/main" id="{A32EE9C2-F311-4123-B26F-6DC359A9A9AC}"/>
            </a:ext>
          </a:extLst>
        </xdr:cNvPr>
        <xdr:cNvSpPr txBox="1"/>
      </xdr:nvSpPr>
      <xdr:spPr>
        <a:xfrm>
          <a:off x="3517900" y="71780400"/>
          <a:ext cx="1979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zserver\instalateri\projekti\H-66-2005-BLATO%20DVORANA\Troskovnici\Instalacije\Uredaj%20za%20prociscavanje_tr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vorana"/>
      <sheetName val="dogradnja škole"/>
      <sheetName val="vanjski vodovod"/>
      <sheetName val="sanacija"/>
    </sheetNames>
    <sheetDataSet>
      <sheetData sheetId="0"/>
      <sheetData sheetId="1"/>
      <sheetData sheetId="2"/>
      <sheetData sheetId="3"/>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F1083-D00A-4F53-9762-2ED5AC996F14}">
  <sheetPr>
    <tabColor theme="1"/>
  </sheetPr>
  <dimension ref="A1:B15"/>
  <sheetViews>
    <sheetView view="pageBreakPreview" zoomScaleNormal="100" zoomScaleSheetLayoutView="100" workbookViewId="0">
      <selection sqref="A1:B1"/>
    </sheetView>
  </sheetViews>
  <sheetFormatPr defaultColWidth="8.7109375" defaultRowHeight="15" x14ac:dyDescent="0.25"/>
  <cols>
    <col min="1" max="1" width="20.7109375" style="14" customWidth="1"/>
    <col min="2" max="2" width="63.7109375" style="14" customWidth="1"/>
    <col min="3" max="16384" width="8.7109375" style="14"/>
  </cols>
  <sheetData>
    <row r="1" spans="1:2" ht="18.75" x14ac:dyDescent="0.25">
      <c r="A1" s="111" t="s">
        <v>838</v>
      </c>
      <c r="B1" s="111"/>
    </row>
    <row r="2" spans="1:2" x14ac:dyDescent="0.25">
      <c r="A2" s="16"/>
      <c r="B2" s="16"/>
    </row>
    <row r="3" spans="1:2" ht="18.75" x14ac:dyDescent="0.25">
      <c r="A3" s="112" t="s">
        <v>839</v>
      </c>
      <c r="B3" s="112"/>
    </row>
    <row r="4" spans="1:2" x14ac:dyDescent="0.25">
      <c r="A4" s="16"/>
      <c r="B4" s="16"/>
    </row>
    <row r="5" spans="1:2" x14ac:dyDescent="0.25">
      <c r="A5" s="16"/>
      <c r="B5" s="16"/>
    </row>
    <row r="6" spans="1:2" x14ac:dyDescent="0.25">
      <c r="A6" s="16"/>
      <c r="B6" s="16"/>
    </row>
    <row r="7" spans="1:2" s="15" customFormat="1" x14ac:dyDescent="0.25">
      <c r="A7" s="16" t="s">
        <v>17</v>
      </c>
      <c r="B7" s="16" t="s">
        <v>18</v>
      </c>
    </row>
    <row r="8" spans="1:2" x14ac:dyDescent="0.25">
      <c r="A8" s="16"/>
      <c r="B8" s="16"/>
    </row>
    <row r="9" spans="1:2" s="15" customFormat="1" ht="45" x14ac:dyDescent="0.25">
      <c r="A9" s="16" t="s">
        <v>19</v>
      </c>
      <c r="B9" s="16" t="s">
        <v>25</v>
      </c>
    </row>
    <row r="10" spans="1:2" x14ac:dyDescent="0.25">
      <c r="A10" s="16"/>
      <c r="B10" s="16"/>
    </row>
    <row r="11" spans="1:2" s="15" customFormat="1" x14ac:dyDescent="0.25">
      <c r="A11" s="16" t="s">
        <v>20</v>
      </c>
      <c r="B11" s="16" t="s">
        <v>21</v>
      </c>
    </row>
    <row r="12" spans="1:2" x14ac:dyDescent="0.25">
      <c r="A12" s="16"/>
      <c r="B12" s="16"/>
    </row>
    <row r="13" spans="1:2" s="15" customFormat="1" ht="30" x14ac:dyDescent="0.25">
      <c r="A13" s="16" t="s">
        <v>22</v>
      </c>
      <c r="B13" s="16" t="s">
        <v>26</v>
      </c>
    </row>
    <row r="14" spans="1:2" x14ac:dyDescent="0.25">
      <c r="A14" s="16"/>
      <c r="B14" s="16"/>
    </row>
    <row r="15" spans="1:2" s="15" customFormat="1" x14ac:dyDescent="0.25">
      <c r="A15" s="16" t="s">
        <v>23</v>
      </c>
      <c r="B15" s="16" t="s">
        <v>24</v>
      </c>
    </row>
  </sheetData>
  <sheetProtection algorithmName="SHA-512" hashValue="N3byAXVwelJq6xonSvwBPze4IJwJaI4fTN3sRXnomgi4UkGbXrQgDru679tBA2uhz8d11RTB4VHOwG46wrbONg==" saltValue="Sgx/uIITAmUfM8LrKrbhbA==" spinCount="100000" sheet="1" formatCells="0" formatColumns="0" formatRows="0" insertColumns="0" insertRows="0" insertHyperlinks="0" deleteColumns="0" deleteRows="0" sort="0" autoFilter="0" pivotTables="0"/>
  <mergeCells count="2">
    <mergeCell ref="A1:B1"/>
    <mergeCell ref="A3:B3"/>
  </mergeCells>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 dio
Građevina: Vila Ehrlich-Marić - Hrvatski muzej arhitekture HAZU
Lokacija: Ulica Ivana Gorana Kovačića 37, Zagreb, k.č.br. 839, k.o. Centar&amp;R&amp;"-,Bold"&amp;9&amp;A&amp;"-,Regular"
&amp;P /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85C74-DD62-4F49-95DE-022816F3BDF6}">
  <sheetPr>
    <tabColor theme="2"/>
  </sheetPr>
  <dimension ref="A1:G17"/>
  <sheetViews>
    <sheetView view="pageBreakPreview" zoomScaleNormal="115" zoomScaleSheetLayoutView="100" workbookViewId="0">
      <selection sqref="A1:G1"/>
    </sheetView>
  </sheetViews>
  <sheetFormatPr defaultColWidth="8.7109375" defaultRowHeight="12" x14ac:dyDescent="0.2"/>
  <cols>
    <col min="1" max="2" width="3.5703125" style="4" customWidth="1"/>
    <col min="3" max="3" width="41.5703125" style="5" customWidth="1"/>
    <col min="4" max="4" width="4.5703125" style="6" customWidth="1"/>
    <col min="5" max="5" width="8.5703125" style="3" customWidth="1"/>
    <col min="6" max="6" width="4.5703125" style="1" customWidth="1"/>
    <col min="7" max="7" width="16.5703125" style="3" customWidth="1"/>
    <col min="8" max="16384" width="8.7109375" style="2"/>
  </cols>
  <sheetData>
    <row r="1" spans="1:7" ht="18.600000000000001" customHeight="1" x14ac:dyDescent="0.2">
      <c r="A1" s="113" t="s">
        <v>586</v>
      </c>
      <c r="B1" s="113"/>
      <c r="C1" s="113"/>
      <c r="D1" s="113"/>
      <c r="E1" s="113"/>
      <c r="F1" s="113"/>
      <c r="G1" s="113"/>
    </row>
    <row r="2" spans="1:7" ht="15" x14ac:dyDescent="0.25">
      <c r="A2" s="54"/>
      <c r="B2" s="54"/>
      <c r="C2" s="55"/>
      <c r="D2" s="56"/>
      <c r="E2" s="57"/>
      <c r="F2" s="58"/>
      <c r="G2" s="57"/>
    </row>
    <row r="3" spans="1:7" ht="15" x14ac:dyDescent="0.25">
      <c r="A3" s="54"/>
      <c r="B3" s="54"/>
      <c r="C3" s="55"/>
      <c r="D3" s="56"/>
      <c r="E3" s="57"/>
      <c r="F3" s="58"/>
      <c r="G3" s="57"/>
    </row>
    <row r="4" spans="1:7" ht="15" x14ac:dyDescent="0.25">
      <c r="A4" s="54"/>
      <c r="B4" s="54"/>
      <c r="C4" s="55"/>
      <c r="D4" s="56"/>
      <c r="E4" s="57"/>
      <c r="F4" s="58"/>
      <c r="G4" s="57"/>
    </row>
    <row r="5" spans="1:7" ht="15" x14ac:dyDescent="0.25">
      <c r="A5" s="54" t="str">
        <f>'A. Građevinsko-obrtnički radovi'!A3</f>
        <v>A</v>
      </c>
      <c r="B5" s="54"/>
      <c r="C5" s="55" t="str">
        <f>'A. Građevinsko-obrtnički radovi'!C3</f>
        <v>GRAĐEVINSKO-OBRTNIČKI RADOVI</v>
      </c>
      <c r="D5" s="56"/>
      <c r="E5" s="57"/>
      <c r="F5" s="58"/>
      <c r="G5" s="57">
        <f>'A. Građevinsko-obrtnički radovi'!G737</f>
        <v>0</v>
      </c>
    </row>
    <row r="6" spans="1:7" ht="15" x14ac:dyDescent="0.25">
      <c r="A6" s="54"/>
      <c r="B6" s="54"/>
      <c r="C6" s="55"/>
      <c r="D6" s="56"/>
      <c r="E6" s="57"/>
      <c r="F6" s="58"/>
      <c r="G6" s="57"/>
    </row>
    <row r="7" spans="1:7" ht="15" x14ac:dyDescent="0.25">
      <c r="A7" s="54" t="str">
        <f>'B. Vodovd i odvodnja'!A3</f>
        <v>B</v>
      </c>
      <c r="B7" s="54"/>
      <c r="C7" s="54" t="str">
        <f>'B. Vodovd i odvodnja'!C3</f>
        <v>VODOVOD I ODVODNJA, HIDRANTSKA MREŽA</v>
      </c>
      <c r="D7" s="56"/>
      <c r="E7" s="57"/>
      <c r="F7" s="58"/>
      <c r="G7" s="57">
        <f>'B. Vodovd i odvodnja'!G184</f>
        <v>0</v>
      </c>
    </row>
    <row r="8" spans="1:7" ht="15" x14ac:dyDescent="0.25">
      <c r="A8" s="54"/>
      <c r="B8" s="54"/>
      <c r="C8" s="55"/>
      <c r="D8" s="56"/>
      <c r="E8" s="57"/>
      <c r="F8" s="58"/>
      <c r="G8" s="57"/>
    </row>
    <row r="9" spans="1:7" ht="15" x14ac:dyDescent="0.25">
      <c r="A9" s="54" t="str">
        <f>'C. Struja i vatrodojava'!A3</f>
        <v>C</v>
      </c>
      <c r="B9" s="54"/>
      <c r="C9" s="54" t="str">
        <f>'C. Struja i vatrodojava'!C3</f>
        <v>JAKA I SLABA STRUJA, ZAŠTITA OD MUNJE I VATRODOJAVA</v>
      </c>
      <c r="D9" s="56"/>
      <c r="E9" s="57"/>
      <c r="F9" s="58"/>
      <c r="G9" s="57">
        <f>'C. Struja i vatrodojava'!G137</f>
        <v>0</v>
      </c>
    </row>
    <row r="10" spans="1:7" ht="15" x14ac:dyDescent="0.25">
      <c r="A10" s="54"/>
      <c r="B10" s="54"/>
      <c r="C10" s="55"/>
      <c r="D10" s="56"/>
      <c r="E10" s="57"/>
      <c r="F10" s="58"/>
      <c r="G10" s="57"/>
    </row>
    <row r="11" spans="1:7" ht="15" x14ac:dyDescent="0.25">
      <c r="A11" s="54" t="str">
        <f>'D. Grijanje i hlađenje'!A3</f>
        <v>D</v>
      </c>
      <c r="B11" s="54"/>
      <c r="C11" s="55" t="str">
        <f>'D. Grijanje i hlađenje'!C3</f>
        <v>GRIJANJE, HLAĐENJE I VENTILACIJA</v>
      </c>
      <c r="D11" s="56"/>
      <c r="E11" s="57"/>
      <c r="F11" s="58"/>
      <c r="G11" s="57">
        <f>'D. Grijanje i hlađenje'!G64</f>
        <v>0</v>
      </c>
    </row>
    <row r="12" spans="1:7" ht="15" x14ac:dyDescent="0.25">
      <c r="A12" s="54"/>
      <c r="B12" s="54"/>
      <c r="C12" s="55"/>
      <c r="D12" s="56"/>
      <c r="E12" s="57"/>
      <c r="F12" s="58"/>
      <c r="G12" s="57"/>
    </row>
    <row r="13" spans="1:7" s="13" customFormat="1" ht="15" x14ac:dyDescent="0.25">
      <c r="A13" s="59"/>
      <c r="B13" s="59"/>
      <c r="C13" s="60" t="str">
        <f>_xlfn.TEXTJOIN(" ",TRUE,A1,"UKUPNO")</f>
        <v>REKAPITULACJA UKUPNO</v>
      </c>
      <c r="D13" s="61"/>
      <c r="E13" s="62"/>
      <c r="F13" s="50"/>
      <c r="G13" s="62">
        <f>SUM(G4:G12)</f>
        <v>0</v>
      </c>
    </row>
    <row r="14" spans="1:7" ht="15" x14ac:dyDescent="0.25">
      <c r="A14" s="54"/>
      <c r="B14" s="54"/>
      <c r="C14" s="55"/>
      <c r="D14" s="56"/>
      <c r="E14" s="57"/>
      <c r="F14" s="58"/>
      <c r="G14" s="57"/>
    </row>
    <row r="15" spans="1:7" ht="15" x14ac:dyDescent="0.25">
      <c r="A15" s="54"/>
      <c r="B15" s="54"/>
      <c r="C15" s="55" t="s">
        <v>726</v>
      </c>
      <c r="D15" s="56"/>
      <c r="E15" s="57"/>
      <c r="F15" s="58"/>
      <c r="G15" s="57">
        <f>G13*0.25</f>
        <v>0</v>
      </c>
    </row>
    <row r="16" spans="1:7" ht="15" x14ac:dyDescent="0.25">
      <c r="A16" s="54"/>
      <c r="B16" s="54"/>
      <c r="C16" s="55"/>
      <c r="D16" s="56"/>
      <c r="E16" s="57"/>
      <c r="F16" s="58"/>
      <c r="G16" s="57"/>
    </row>
    <row r="17" spans="1:7" ht="15" x14ac:dyDescent="0.25">
      <c r="A17" s="59"/>
      <c r="B17" s="59"/>
      <c r="C17" s="60" t="str">
        <f>_xlfn.TEXTJOIN(" ",TRUE,A1,"SVEUKUPNO")</f>
        <v>REKAPITULACJA SVEUKUPNO</v>
      </c>
      <c r="D17" s="61"/>
      <c r="E17" s="62"/>
      <c r="F17" s="50"/>
      <c r="G17" s="62">
        <f>G13+G15</f>
        <v>0</v>
      </c>
    </row>
  </sheetData>
  <sheetProtection algorithmName="SHA-512" hashValue="upW1yaf6pav09xGLb6zmQgooqpfEtqEfRsEGngPbOtBDUFbE11F5zZGlpmss8yeBZ2wkw3WDyGKrRZss11Mlyw==" saltValue="JYS9EyMpWKEjce55t48KOg==" spinCount="100000" sheet="1" formatCells="0" formatColumns="0" formatRows="0" insertColumns="0" insertRows="0" insertHyperlinks="0" deleteColumns="0" deleteRows="0" sort="0" autoFilter="0" pivotTables="0"/>
  <mergeCells count="1">
    <mergeCell ref="A1:G1"/>
  </mergeCells>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 dio
Građevina: Vila Ehrlich-Marić - Hrvatski muzej arhitekture HAZU
Lokacija: Ulica Ivana Gorana Kovačića 37, Zagreb, k.č.br. 839, k.o. Centar&amp;R&amp;"-,Bold"&amp;9&amp;A&amp;"-,Regular"
&amp;P /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F8BB7-94EE-48F3-B264-41EDE86365C3}">
  <sheetPr>
    <tabColor theme="0"/>
  </sheetPr>
  <dimension ref="A1:C238"/>
  <sheetViews>
    <sheetView view="pageBreakPreview" zoomScaleNormal="100" zoomScaleSheetLayoutView="100" workbookViewId="0"/>
  </sheetViews>
  <sheetFormatPr defaultColWidth="8.7109375" defaultRowHeight="15" x14ac:dyDescent="0.25"/>
  <cols>
    <col min="1" max="1" width="84.7109375" style="5" customWidth="1"/>
  </cols>
  <sheetData>
    <row r="1" spans="1:1" ht="18.75" x14ac:dyDescent="0.25">
      <c r="A1" s="22" t="s">
        <v>27</v>
      </c>
    </row>
    <row r="5" spans="1:1" s="13" customFormat="1" ht="12" x14ac:dyDescent="0.2">
      <c r="A5" s="9" t="s">
        <v>190</v>
      </c>
    </row>
    <row r="7" spans="1:1" ht="60" x14ac:dyDescent="0.25">
      <c r="A7" s="5" t="s">
        <v>191</v>
      </c>
    </row>
    <row r="8" spans="1:1" x14ac:dyDescent="0.25">
      <c r="A8" s="5" t="s">
        <v>192</v>
      </c>
    </row>
    <row r="9" spans="1:1" x14ac:dyDescent="0.25">
      <c r="A9" s="5" t="s">
        <v>193</v>
      </c>
    </row>
    <row r="10" spans="1:1" x14ac:dyDescent="0.25">
      <c r="A10" s="5" t="s">
        <v>194</v>
      </c>
    </row>
    <row r="11" spans="1:1" ht="36" x14ac:dyDescent="0.25">
      <c r="A11" s="5" t="s">
        <v>195</v>
      </c>
    </row>
    <row r="12" spans="1:1" ht="60" x14ac:dyDescent="0.25">
      <c r="A12" s="5" t="s">
        <v>196</v>
      </c>
    </row>
    <row r="13" spans="1:1" ht="36" x14ac:dyDescent="0.25">
      <c r="A13" s="5" t="s">
        <v>197</v>
      </c>
    </row>
    <row r="14" spans="1:1" ht="36" x14ac:dyDescent="0.25">
      <c r="A14" s="5" t="s">
        <v>198</v>
      </c>
    </row>
    <row r="15" spans="1:1" ht="48" x14ac:dyDescent="0.25">
      <c r="A15" s="5" t="s">
        <v>199</v>
      </c>
    </row>
    <row r="16" spans="1:1" ht="84" x14ac:dyDescent="0.25">
      <c r="A16" s="5" t="s">
        <v>200</v>
      </c>
    </row>
    <row r="17" spans="1:1" ht="120" x14ac:dyDescent="0.25">
      <c r="A17" s="5" t="s">
        <v>201</v>
      </c>
    </row>
    <row r="19" spans="1:1" s="13" customFormat="1" ht="12" x14ac:dyDescent="0.2">
      <c r="A19" s="9" t="s">
        <v>202</v>
      </c>
    </row>
    <row r="21" spans="1:1" x14ac:dyDescent="0.25">
      <c r="A21" s="5" t="s">
        <v>203</v>
      </c>
    </row>
    <row r="22" spans="1:1" ht="72" x14ac:dyDescent="0.25">
      <c r="A22" s="5" t="s">
        <v>204</v>
      </c>
    </row>
    <row r="23" spans="1:1" ht="24" x14ac:dyDescent="0.25">
      <c r="A23" s="5" t="s">
        <v>205</v>
      </c>
    </row>
    <row r="24" spans="1:1" x14ac:dyDescent="0.25">
      <c r="A24" s="5" t="s">
        <v>206</v>
      </c>
    </row>
    <row r="25" spans="1:1" ht="48" x14ac:dyDescent="0.25">
      <c r="A25" s="5" t="s">
        <v>207</v>
      </c>
    </row>
    <row r="26" spans="1:1" ht="24" x14ac:dyDescent="0.25">
      <c r="A26" s="5" t="s">
        <v>208</v>
      </c>
    </row>
    <row r="27" spans="1:1" ht="96" x14ac:dyDescent="0.25">
      <c r="A27" s="5" t="s">
        <v>209</v>
      </c>
    </row>
    <row r="28" spans="1:1" ht="36" x14ac:dyDescent="0.25">
      <c r="A28" s="5" t="s">
        <v>210</v>
      </c>
    </row>
    <row r="29" spans="1:1" ht="36" x14ac:dyDescent="0.25">
      <c r="A29" s="5" t="s">
        <v>211</v>
      </c>
    </row>
    <row r="30" spans="1:1" ht="24" x14ac:dyDescent="0.25">
      <c r="A30" s="5" t="s">
        <v>212</v>
      </c>
    </row>
    <row r="31" spans="1:1" ht="24" x14ac:dyDescent="0.25">
      <c r="A31" s="5" t="s">
        <v>213</v>
      </c>
    </row>
    <row r="32" spans="1:1" ht="24" x14ac:dyDescent="0.25">
      <c r="A32" s="5" t="s">
        <v>214</v>
      </c>
    </row>
    <row r="33" spans="1:1" ht="24" x14ac:dyDescent="0.25">
      <c r="A33" s="5" t="s">
        <v>215</v>
      </c>
    </row>
    <row r="34" spans="1:1" ht="36" x14ac:dyDescent="0.25">
      <c r="A34" s="5" t="s">
        <v>216</v>
      </c>
    </row>
    <row r="35" spans="1:1" ht="36" x14ac:dyDescent="0.25">
      <c r="A35" s="5" t="s">
        <v>217</v>
      </c>
    </row>
    <row r="36" spans="1:1" x14ac:dyDescent="0.25">
      <c r="A36" s="5" t="s">
        <v>218</v>
      </c>
    </row>
    <row r="37" spans="1:1" ht="60" x14ac:dyDescent="0.25">
      <c r="A37" s="5" t="s">
        <v>219</v>
      </c>
    </row>
    <row r="38" spans="1:1" x14ac:dyDescent="0.25">
      <c r="A38" s="5" t="s">
        <v>220</v>
      </c>
    </row>
    <row r="39" spans="1:1" ht="48" x14ac:dyDescent="0.25">
      <c r="A39" s="5" t="s">
        <v>221</v>
      </c>
    </row>
    <row r="40" spans="1:1" ht="48" x14ac:dyDescent="0.25">
      <c r="A40" s="5" t="s">
        <v>222</v>
      </c>
    </row>
    <row r="41" spans="1:1" ht="48" x14ac:dyDescent="0.25">
      <c r="A41" s="5" t="s">
        <v>223</v>
      </c>
    </row>
    <row r="42" spans="1:1" x14ac:dyDescent="0.25">
      <c r="A42" s="5" t="s">
        <v>224</v>
      </c>
    </row>
    <row r="43" spans="1:1" ht="36" x14ac:dyDescent="0.25">
      <c r="A43" s="5" t="s">
        <v>225</v>
      </c>
    </row>
    <row r="46" spans="1:1" s="13" customFormat="1" ht="12" x14ac:dyDescent="0.2">
      <c r="A46" s="9" t="s">
        <v>226</v>
      </c>
    </row>
    <row r="48" spans="1:1" ht="60" x14ac:dyDescent="0.25">
      <c r="A48" s="5" t="s">
        <v>227</v>
      </c>
    </row>
    <row r="49" spans="1:1" ht="72" x14ac:dyDescent="0.25">
      <c r="A49" s="5" t="s">
        <v>228</v>
      </c>
    </row>
    <row r="50" spans="1:1" ht="48" x14ac:dyDescent="0.25">
      <c r="A50" s="5" t="s">
        <v>229</v>
      </c>
    </row>
    <row r="51" spans="1:1" ht="48" x14ac:dyDescent="0.25">
      <c r="A51" s="5" t="s">
        <v>230</v>
      </c>
    </row>
    <row r="52" spans="1:1" ht="24" x14ac:dyDescent="0.25">
      <c r="A52" s="5" t="s">
        <v>231</v>
      </c>
    </row>
    <row r="53" spans="1:1" ht="48" x14ac:dyDescent="0.25">
      <c r="A53" s="5" t="s">
        <v>232</v>
      </c>
    </row>
    <row r="54" spans="1:1" ht="156" x14ac:dyDescent="0.25">
      <c r="A54" s="5" t="s">
        <v>233</v>
      </c>
    </row>
    <row r="55" spans="1:1" x14ac:dyDescent="0.25">
      <c r="A55" s="5" t="s">
        <v>369</v>
      </c>
    </row>
    <row r="56" spans="1:1" x14ac:dyDescent="0.25">
      <c r="A56" s="5" t="s">
        <v>370</v>
      </c>
    </row>
    <row r="57" spans="1:1" ht="36" x14ac:dyDescent="0.25">
      <c r="A57" s="5" t="s">
        <v>234</v>
      </c>
    </row>
    <row r="58" spans="1:1" ht="36" x14ac:dyDescent="0.25">
      <c r="A58" s="5" t="s">
        <v>235</v>
      </c>
    </row>
    <row r="59" spans="1:1" ht="72" x14ac:dyDescent="0.25">
      <c r="A59" s="5" t="s">
        <v>236</v>
      </c>
    </row>
    <row r="60" spans="1:1" ht="36" x14ac:dyDescent="0.25">
      <c r="A60" s="5" t="s">
        <v>237</v>
      </c>
    </row>
    <row r="61" spans="1:1" ht="36" x14ac:dyDescent="0.25">
      <c r="A61" s="5" t="s">
        <v>238</v>
      </c>
    </row>
    <row r="62" spans="1:1" x14ac:dyDescent="0.25">
      <c r="A62" s="5" t="s">
        <v>358</v>
      </c>
    </row>
    <row r="63" spans="1:1" ht="24" x14ac:dyDescent="0.25">
      <c r="A63" s="5" t="s">
        <v>359</v>
      </c>
    </row>
    <row r="64" spans="1:1" x14ac:dyDescent="0.25">
      <c r="A64" s="5" t="s">
        <v>384</v>
      </c>
    </row>
    <row r="65" spans="1:1" x14ac:dyDescent="0.25">
      <c r="A65" s="5" t="s">
        <v>383</v>
      </c>
    </row>
    <row r="66" spans="1:1" ht="72" x14ac:dyDescent="0.25">
      <c r="A66" s="5" t="s">
        <v>239</v>
      </c>
    </row>
    <row r="67" spans="1:1" ht="48" x14ac:dyDescent="0.25">
      <c r="A67" s="5" t="s">
        <v>240</v>
      </c>
    </row>
    <row r="68" spans="1:1" ht="36" x14ac:dyDescent="0.25">
      <c r="A68" s="5" t="s">
        <v>241</v>
      </c>
    </row>
    <row r="69" spans="1:1" ht="60" x14ac:dyDescent="0.25">
      <c r="A69" s="5" t="s">
        <v>242</v>
      </c>
    </row>
    <row r="70" spans="1:1" ht="60" x14ac:dyDescent="0.25">
      <c r="A70" s="5" t="s">
        <v>243</v>
      </c>
    </row>
    <row r="71" spans="1:1" ht="84" x14ac:dyDescent="0.25">
      <c r="A71" s="5" t="s">
        <v>244</v>
      </c>
    </row>
    <row r="72" spans="1:1" ht="96" x14ac:dyDescent="0.25">
      <c r="A72" s="5" t="s">
        <v>245</v>
      </c>
    </row>
    <row r="73" spans="1:1" ht="24" x14ac:dyDescent="0.25">
      <c r="A73" s="5" t="s">
        <v>246</v>
      </c>
    </row>
    <row r="74" spans="1:1" ht="84" x14ac:dyDescent="0.25">
      <c r="A74" s="5" t="s">
        <v>247</v>
      </c>
    </row>
    <row r="75" spans="1:1" ht="84" x14ac:dyDescent="0.25">
      <c r="A75" s="5" t="s">
        <v>248</v>
      </c>
    </row>
    <row r="76" spans="1:1" ht="48" x14ac:dyDescent="0.25">
      <c r="A76" s="5" t="s">
        <v>249</v>
      </c>
    </row>
    <row r="77" spans="1:1" ht="36" x14ac:dyDescent="0.25">
      <c r="A77" s="5" t="s">
        <v>250</v>
      </c>
    </row>
    <row r="78" spans="1:1" ht="36" x14ac:dyDescent="0.25">
      <c r="A78" s="5" t="s">
        <v>251</v>
      </c>
    </row>
    <row r="79" spans="1:1" ht="48" x14ac:dyDescent="0.25">
      <c r="A79" s="5" t="s">
        <v>252</v>
      </c>
    </row>
    <row r="82" spans="1:1" s="13" customFormat="1" ht="12" x14ac:dyDescent="0.2">
      <c r="A82" s="9" t="s">
        <v>253</v>
      </c>
    </row>
    <row r="84" spans="1:1" ht="36" x14ac:dyDescent="0.25">
      <c r="A84" s="5" t="s">
        <v>254</v>
      </c>
    </row>
    <row r="85" spans="1:1" ht="36" x14ac:dyDescent="0.25">
      <c r="A85" s="5" t="s">
        <v>255</v>
      </c>
    </row>
    <row r="86" spans="1:1" ht="60" x14ac:dyDescent="0.25">
      <c r="A86" s="5" t="s">
        <v>256</v>
      </c>
    </row>
    <row r="87" spans="1:1" ht="36" x14ac:dyDescent="0.25">
      <c r="A87" s="5" t="s">
        <v>257</v>
      </c>
    </row>
    <row r="88" spans="1:1" x14ac:dyDescent="0.25">
      <c r="A88" s="5" t="s">
        <v>382</v>
      </c>
    </row>
    <row r="89" spans="1:1" ht="48" x14ac:dyDescent="0.25">
      <c r="A89" s="5" t="s">
        <v>360</v>
      </c>
    </row>
    <row r="90" spans="1:1" ht="24" x14ac:dyDescent="0.25">
      <c r="A90" s="5" t="s">
        <v>361</v>
      </c>
    </row>
    <row r="91" spans="1:1" x14ac:dyDescent="0.25">
      <c r="A91" s="5" t="s">
        <v>381</v>
      </c>
    </row>
    <row r="92" spans="1:1" ht="24" x14ac:dyDescent="0.25">
      <c r="A92" s="5" t="s">
        <v>258</v>
      </c>
    </row>
    <row r="93" spans="1:1" ht="96" x14ac:dyDescent="0.25">
      <c r="A93" s="5" t="s">
        <v>259</v>
      </c>
    </row>
    <row r="94" spans="1:1" ht="36" x14ac:dyDescent="0.25">
      <c r="A94" s="5" t="s">
        <v>260</v>
      </c>
    </row>
    <row r="95" spans="1:1" ht="60" x14ac:dyDescent="0.25">
      <c r="A95" s="5" t="s">
        <v>261</v>
      </c>
    </row>
    <row r="96" spans="1:1" ht="24" x14ac:dyDescent="0.25">
      <c r="A96" s="5" t="s">
        <v>262</v>
      </c>
    </row>
    <row r="97" spans="1:3" ht="24" x14ac:dyDescent="0.25">
      <c r="A97" s="5" t="s">
        <v>263</v>
      </c>
    </row>
    <row r="100" spans="1:3" s="13" customFormat="1" ht="12" x14ac:dyDescent="0.2">
      <c r="A100" s="9" t="s">
        <v>264</v>
      </c>
    </row>
    <row r="102" spans="1:3" ht="60" x14ac:dyDescent="0.25">
      <c r="A102" s="5" t="s">
        <v>265</v>
      </c>
    </row>
    <row r="103" spans="1:3" ht="24" x14ac:dyDescent="0.25">
      <c r="A103" s="5" t="s">
        <v>266</v>
      </c>
    </row>
    <row r="104" spans="1:3" ht="60" x14ac:dyDescent="0.25">
      <c r="A104" s="5" t="s">
        <v>267</v>
      </c>
    </row>
    <row r="105" spans="1:3" ht="24" x14ac:dyDescent="0.25">
      <c r="A105" s="5" t="s">
        <v>268</v>
      </c>
    </row>
    <row r="106" spans="1:3" ht="48" x14ac:dyDescent="0.25">
      <c r="A106" s="5" t="s">
        <v>269</v>
      </c>
    </row>
    <row r="107" spans="1:3" ht="36" x14ac:dyDescent="0.25">
      <c r="A107" s="5" t="s">
        <v>270</v>
      </c>
    </row>
    <row r="108" spans="1:3" ht="24" x14ac:dyDescent="0.25">
      <c r="A108" s="5" t="s">
        <v>271</v>
      </c>
    </row>
    <row r="109" spans="1:3" ht="36" x14ac:dyDescent="0.25">
      <c r="A109" s="5" t="s">
        <v>272</v>
      </c>
    </row>
    <row r="110" spans="1:3" ht="24" x14ac:dyDescent="0.25">
      <c r="A110" s="5" t="s">
        <v>273</v>
      </c>
    </row>
    <row r="111" spans="1:3" x14ac:dyDescent="0.25">
      <c r="A111" s="5" t="s">
        <v>274</v>
      </c>
    </row>
    <row r="112" spans="1:3" x14ac:dyDescent="0.25">
      <c r="A112" s="5" t="s">
        <v>378</v>
      </c>
      <c r="C112" s="23"/>
    </row>
    <row r="113" spans="1:3" ht="24" x14ac:dyDescent="0.25">
      <c r="A113" s="5" t="s">
        <v>379</v>
      </c>
      <c r="C113" s="24"/>
    </row>
    <row r="114" spans="1:3" ht="24" x14ac:dyDescent="0.25">
      <c r="A114" s="5" t="s">
        <v>380</v>
      </c>
      <c r="C114" s="24"/>
    </row>
    <row r="115" spans="1:3" ht="24" x14ac:dyDescent="0.25">
      <c r="A115" s="5" t="s">
        <v>275</v>
      </c>
    </row>
    <row r="116" spans="1:3" ht="48" x14ac:dyDescent="0.25">
      <c r="A116" s="5" t="s">
        <v>276</v>
      </c>
    </row>
    <row r="117" spans="1:3" ht="36" x14ac:dyDescent="0.25">
      <c r="A117" s="5" t="s">
        <v>277</v>
      </c>
    </row>
    <row r="118" spans="1:3" ht="60" x14ac:dyDescent="0.25">
      <c r="A118" s="5" t="s">
        <v>278</v>
      </c>
    </row>
    <row r="119" spans="1:3" x14ac:dyDescent="0.25">
      <c r="A119" s="5" t="s">
        <v>279</v>
      </c>
    </row>
    <row r="120" spans="1:3" x14ac:dyDescent="0.25">
      <c r="A120" s="5" t="s">
        <v>362</v>
      </c>
    </row>
    <row r="121" spans="1:3" x14ac:dyDescent="0.25">
      <c r="A121" s="5" t="s">
        <v>377</v>
      </c>
    </row>
    <row r="122" spans="1:3" ht="36" x14ac:dyDescent="0.25">
      <c r="A122" s="5" t="s">
        <v>363</v>
      </c>
    </row>
    <row r="123" spans="1:3" x14ac:dyDescent="0.25">
      <c r="A123" s="5" t="s">
        <v>280</v>
      </c>
    </row>
    <row r="124" spans="1:3" ht="48" x14ac:dyDescent="0.25">
      <c r="A124" s="5" t="s">
        <v>281</v>
      </c>
    </row>
    <row r="125" spans="1:3" ht="24" x14ac:dyDescent="0.25">
      <c r="A125" s="5" t="s">
        <v>282</v>
      </c>
    </row>
    <row r="128" spans="1:3" s="13" customFormat="1" ht="12" x14ac:dyDescent="0.2">
      <c r="A128" s="9" t="s">
        <v>283</v>
      </c>
    </row>
    <row r="130" spans="1:1" x14ac:dyDescent="0.25">
      <c r="A130" s="5" t="s">
        <v>284</v>
      </c>
    </row>
    <row r="131" spans="1:1" ht="120" x14ac:dyDescent="0.25">
      <c r="A131" s="5" t="s">
        <v>285</v>
      </c>
    </row>
    <row r="132" spans="1:1" ht="60" x14ac:dyDescent="0.25">
      <c r="A132" s="5" t="s">
        <v>286</v>
      </c>
    </row>
    <row r="133" spans="1:1" x14ac:dyDescent="0.25">
      <c r="A133" s="5" t="s">
        <v>287</v>
      </c>
    </row>
    <row r="134" spans="1:1" x14ac:dyDescent="0.25">
      <c r="A134" s="5" t="s">
        <v>364</v>
      </c>
    </row>
    <row r="135" spans="1:1" x14ac:dyDescent="0.25">
      <c r="A135" s="5" t="s">
        <v>365</v>
      </c>
    </row>
    <row r="136" spans="1:1" ht="60" x14ac:dyDescent="0.25">
      <c r="A136" s="5" t="s">
        <v>288</v>
      </c>
    </row>
    <row r="137" spans="1:1" ht="48" x14ac:dyDescent="0.25">
      <c r="A137" s="5" t="s">
        <v>289</v>
      </c>
    </row>
    <row r="138" spans="1:1" ht="48" x14ac:dyDescent="0.25">
      <c r="A138" s="5" t="s">
        <v>290</v>
      </c>
    </row>
    <row r="139" spans="1:1" ht="36" x14ac:dyDescent="0.25">
      <c r="A139" s="5" t="s">
        <v>291</v>
      </c>
    </row>
    <row r="140" spans="1:1" ht="36" x14ac:dyDescent="0.25">
      <c r="A140" s="5" t="s">
        <v>292</v>
      </c>
    </row>
    <row r="141" spans="1:1" x14ac:dyDescent="0.25">
      <c r="A141" s="5" t="s">
        <v>293</v>
      </c>
    </row>
    <row r="142" spans="1:1" ht="60" x14ac:dyDescent="0.25">
      <c r="A142" s="5" t="s">
        <v>294</v>
      </c>
    </row>
    <row r="143" spans="1:1" ht="48" x14ac:dyDescent="0.25">
      <c r="A143" s="5" t="s">
        <v>295</v>
      </c>
    </row>
    <row r="144" spans="1:1" ht="36" x14ac:dyDescent="0.25">
      <c r="A144" s="5" t="s">
        <v>296</v>
      </c>
    </row>
    <row r="145" spans="1:1" x14ac:dyDescent="0.25">
      <c r="A145" s="5" t="s">
        <v>366</v>
      </c>
    </row>
    <row r="146" spans="1:1" x14ac:dyDescent="0.25">
      <c r="A146" s="5" t="s">
        <v>367</v>
      </c>
    </row>
    <row r="147" spans="1:1" ht="72" x14ac:dyDescent="0.25">
      <c r="A147" s="5" t="s">
        <v>297</v>
      </c>
    </row>
    <row r="148" spans="1:1" ht="24" x14ac:dyDescent="0.25">
      <c r="A148" s="5" t="s">
        <v>298</v>
      </c>
    </row>
    <row r="149" spans="1:1" ht="84" x14ac:dyDescent="0.25">
      <c r="A149" s="5" t="s">
        <v>299</v>
      </c>
    </row>
    <row r="150" spans="1:1" ht="120" x14ac:dyDescent="0.25">
      <c r="A150" s="5" t="s">
        <v>300</v>
      </c>
    </row>
    <row r="151" spans="1:1" ht="144" x14ac:dyDescent="0.25">
      <c r="A151" s="5" t="s">
        <v>301</v>
      </c>
    </row>
    <row r="152" spans="1:1" x14ac:dyDescent="0.25">
      <c r="A152" s="5" t="s">
        <v>302</v>
      </c>
    </row>
    <row r="153" spans="1:1" ht="48" x14ac:dyDescent="0.25">
      <c r="A153" s="5" t="s">
        <v>303</v>
      </c>
    </row>
    <row r="154" spans="1:1" ht="60" x14ac:dyDescent="0.25">
      <c r="A154" s="5" t="s">
        <v>304</v>
      </c>
    </row>
    <row r="155" spans="1:1" ht="60" x14ac:dyDescent="0.25">
      <c r="A155" s="5" t="s">
        <v>305</v>
      </c>
    </row>
    <row r="156" spans="1:1" ht="48" x14ac:dyDescent="0.25">
      <c r="A156" s="5" t="s">
        <v>306</v>
      </c>
    </row>
    <row r="157" spans="1:1" ht="96" x14ac:dyDescent="0.25">
      <c r="A157" s="5" t="s">
        <v>307</v>
      </c>
    </row>
    <row r="158" spans="1:1" ht="120" x14ac:dyDescent="0.25">
      <c r="A158" s="5" t="s">
        <v>308</v>
      </c>
    </row>
    <row r="159" spans="1:1" ht="48" x14ac:dyDescent="0.25">
      <c r="A159" s="5" t="s">
        <v>309</v>
      </c>
    </row>
    <row r="162" spans="1:1" s="13" customFormat="1" ht="12" x14ac:dyDescent="0.2">
      <c r="A162" s="9" t="s">
        <v>310</v>
      </c>
    </row>
    <row r="164" spans="1:1" ht="96" x14ac:dyDescent="0.25">
      <c r="A164" s="5" t="s">
        <v>311</v>
      </c>
    </row>
    <row r="165" spans="1:1" ht="108" x14ac:dyDescent="0.25">
      <c r="A165" s="5" t="s">
        <v>312</v>
      </c>
    </row>
    <row r="166" spans="1:1" ht="24" x14ac:dyDescent="0.25">
      <c r="A166" s="5" t="s">
        <v>313</v>
      </c>
    </row>
    <row r="167" spans="1:1" ht="60" x14ac:dyDescent="0.25">
      <c r="A167" s="5" t="s">
        <v>314</v>
      </c>
    </row>
    <row r="168" spans="1:1" ht="36" x14ac:dyDescent="0.25">
      <c r="A168" s="5" t="s">
        <v>315</v>
      </c>
    </row>
    <row r="171" spans="1:1" s="13" customFormat="1" ht="12" x14ac:dyDescent="0.2">
      <c r="A171" s="9" t="s">
        <v>316</v>
      </c>
    </row>
    <row r="173" spans="1:1" ht="36" x14ac:dyDescent="0.25">
      <c r="A173" s="5" t="s">
        <v>317</v>
      </c>
    </row>
    <row r="174" spans="1:1" ht="24" x14ac:dyDescent="0.25">
      <c r="A174" s="5" t="s">
        <v>318</v>
      </c>
    </row>
    <row r="175" spans="1:1" ht="36" x14ac:dyDescent="0.25">
      <c r="A175" s="5" t="s">
        <v>319</v>
      </c>
    </row>
    <row r="176" spans="1:1" x14ac:dyDescent="0.25">
      <c r="A176" s="5" t="s">
        <v>320</v>
      </c>
    </row>
    <row r="177" spans="1:1" ht="48" x14ac:dyDescent="0.25">
      <c r="A177" s="5" t="s">
        <v>321</v>
      </c>
    </row>
    <row r="180" spans="1:1" s="13" customFormat="1" ht="12" x14ac:dyDescent="0.2">
      <c r="A180" s="9" t="s">
        <v>322</v>
      </c>
    </row>
    <row r="182" spans="1:1" ht="48" x14ac:dyDescent="0.25">
      <c r="A182" s="5" t="s">
        <v>323</v>
      </c>
    </row>
    <row r="183" spans="1:1" ht="24" x14ac:dyDescent="0.25">
      <c r="A183" s="5" t="s">
        <v>324</v>
      </c>
    </row>
    <row r="184" spans="1:1" ht="72" x14ac:dyDescent="0.25">
      <c r="A184" s="5" t="s">
        <v>325</v>
      </c>
    </row>
    <row r="185" spans="1:1" ht="36" x14ac:dyDescent="0.25">
      <c r="A185" s="5" t="s">
        <v>326</v>
      </c>
    </row>
    <row r="186" spans="1:1" ht="72" x14ac:dyDescent="0.25">
      <c r="A186" s="5" t="s">
        <v>327</v>
      </c>
    </row>
    <row r="187" spans="1:1" ht="48" x14ac:dyDescent="0.25">
      <c r="A187" s="5" t="s">
        <v>328</v>
      </c>
    </row>
    <row r="188" spans="1:1" ht="24" x14ac:dyDescent="0.25">
      <c r="A188" s="5" t="s">
        <v>329</v>
      </c>
    </row>
    <row r="189" spans="1:1" ht="24" x14ac:dyDescent="0.25">
      <c r="A189" s="5" t="s">
        <v>330</v>
      </c>
    </row>
    <row r="192" spans="1:1" s="13" customFormat="1" ht="12" x14ac:dyDescent="0.2">
      <c r="A192" s="9" t="s">
        <v>331</v>
      </c>
    </row>
    <row r="194" spans="1:1" ht="36" x14ac:dyDescent="0.25">
      <c r="A194" s="5" t="s">
        <v>332</v>
      </c>
    </row>
    <row r="195" spans="1:1" ht="24" x14ac:dyDescent="0.25">
      <c r="A195" s="5" t="s">
        <v>333</v>
      </c>
    </row>
    <row r="196" spans="1:1" ht="36" x14ac:dyDescent="0.25">
      <c r="A196" s="5" t="s">
        <v>334</v>
      </c>
    </row>
    <row r="199" spans="1:1" s="13" customFormat="1" ht="12" x14ac:dyDescent="0.2">
      <c r="A199" s="9" t="s">
        <v>335</v>
      </c>
    </row>
    <row r="201" spans="1:1" x14ac:dyDescent="0.25">
      <c r="A201" s="5" t="s">
        <v>336</v>
      </c>
    </row>
    <row r="202" spans="1:1" ht="24" x14ac:dyDescent="0.25">
      <c r="A202" s="5" t="s">
        <v>337</v>
      </c>
    </row>
    <row r="203" spans="1:1" ht="24" x14ac:dyDescent="0.25">
      <c r="A203" s="5" t="s">
        <v>338</v>
      </c>
    </row>
    <row r="204" spans="1:1" ht="24" x14ac:dyDescent="0.25">
      <c r="A204" s="5" t="s">
        <v>339</v>
      </c>
    </row>
    <row r="205" spans="1:1" ht="24" x14ac:dyDescent="0.25">
      <c r="A205" s="5" t="s">
        <v>340</v>
      </c>
    </row>
    <row r="206" spans="1:1" x14ac:dyDescent="0.25">
      <c r="A206" s="5" t="s">
        <v>341</v>
      </c>
    </row>
    <row r="207" spans="1:1" ht="24" x14ac:dyDescent="0.25">
      <c r="A207" s="5" t="s">
        <v>342</v>
      </c>
    </row>
    <row r="210" spans="1:1" s="13" customFormat="1" ht="12" x14ac:dyDescent="0.2">
      <c r="A210" s="9" t="s">
        <v>343</v>
      </c>
    </row>
    <row r="212" spans="1:1" ht="36" x14ac:dyDescent="0.25">
      <c r="A212" s="5" t="s">
        <v>344</v>
      </c>
    </row>
    <row r="213" spans="1:1" x14ac:dyDescent="0.25">
      <c r="A213" s="5" t="s">
        <v>345</v>
      </c>
    </row>
    <row r="214" spans="1:1" x14ac:dyDescent="0.25">
      <c r="A214" s="5" t="s">
        <v>371</v>
      </c>
    </row>
    <row r="215" spans="1:1" x14ac:dyDescent="0.25">
      <c r="A215" s="5" t="s">
        <v>372</v>
      </c>
    </row>
    <row r="216" spans="1:1" x14ac:dyDescent="0.25">
      <c r="A216" s="5" t="s">
        <v>373</v>
      </c>
    </row>
    <row r="217" spans="1:1" x14ac:dyDescent="0.25">
      <c r="A217" s="5" t="s">
        <v>374</v>
      </c>
    </row>
    <row r="218" spans="1:1" x14ac:dyDescent="0.25">
      <c r="A218" s="5" t="s">
        <v>375</v>
      </c>
    </row>
    <row r="219" spans="1:1" x14ac:dyDescent="0.25">
      <c r="A219" s="5" t="s">
        <v>376</v>
      </c>
    </row>
    <row r="220" spans="1:1" x14ac:dyDescent="0.25">
      <c r="A220" s="5" t="s">
        <v>368</v>
      </c>
    </row>
    <row r="223" spans="1:1" s="13" customFormat="1" ht="12" x14ac:dyDescent="0.2">
      <c r="A223" s="9" t="s">
        <v>346</v>
      </c>
    </row>
    <row r="225" spans="1:1" x14ac:dyDescent="0.25">
      <c r="A225" s="5" t="s">
        <v>347</v>
      </c>
    </row>
    <row r="226" spans="1:1" ht="48" x14ac:dyDescent="0.25">
      <c r="A226" s="5" t="s">
        <v>348</v>
      </c>
    </row>
    <row r="227" spans="1:1" x14ac:dyDescent="0.25">
      <c r="A227" s="5" t="s">
        <v>349</v>
      </c>
    </row>
    <row r="228" spans="1:1" ht="36" x14ac:dyDescent="0.25">
      <c r="A228" s="5" t="s">
        <v>350</v>
      </c>
    </row>
    <row r="229" spans="1:1" ht="48" x14ac:dyDescent="0.25">
      <c r="A229" s="5" t="s">
        <v>351</v>
      </c>
    </row>
    <row r="232" spans="1:1" s="13" customFormat="1" ht="12" x14ac:dyDescent="0.2">
      <c r="A232" s="9" t="s">
        <v>352</v>
      </c>
    </row>
    <row r="234" spans="1:1" ht="48" x14ac:dyDescent="0.25">
      <c r="A234" s="5" t="s">
        <v>353</v>
      </c>
    </row>
    <row r="235" spans="1:1" ht="36" x14ac:dyDescent="0.25">
      <c r="A235" s="5" t="s">
        <v>354</v>
      </c>
    </row>
    <row r="236" spans="1:1" ht="36" x14ac:dyDescent="0.25">
      <c r="A236" s="5" t="s">
        <v>355</v>
      </c>
    </row>
    <row r="237" spans="1:1" ht="60" x14ac:dyDescent="0.25">
      <c r="A237" s="5" t="s">
        <v>356</v>
      </c>
    </row>
    <row r="238" spans="1:1" ht="48" x14ac:dyDescent="0.25">
      <c r="A238" s="5" t="s">
        <v>357</v>
      </c>
    </row>
  </sheetData>
  <sheetProtection algorithmName="SHA-512" hashValue="01oVN9OYuhaVXoi+l5OCQq/zmzYOoTJ4DzAxx9YGkkZuWq3xFI1BWaYbm6R79RJJfsGBEJVCf1UfYC0iowr3WA==" saltValue="VC2n/GM5kgxEnbbWRZWTkg=="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orientation="portrait" r:id="rId1"/>
  <headerFooter>
    <oddHeader>&amp;L&amp;G&amp;R&amp;"Arial,Bold"&amp;7&amp;K0032FAGRAĐENJE, PROJEKTIRANJE I NADZOR&amp;"Arial,Regular"
Ulica grada Vukovara 43a,10000 Zagreb
OIB: 23141220773</oddHeader>
    <oddFooter>&amp;L&amp;9Naziv projekta: Cjelovita obnova Vile Ehrlich-Marić - I. dio
Građevina: Vila Ehrlich-Marić - Hrvatski muzej arhitekture HAZU
Lokacija: Ulica Ivana Gorana Kovačića 37, Zagreb, k.č.br. 839, k.o. Centar&amp;R&amp;"-,Bold"&amp;9&amp;A&amp;"-,Regular"
&amp;P /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352B-74A7-4470-897B-147714671D77}">
  <sheetPr>
    <tabColor theme="2"/>
  </sheetPr>
  <dimension ref="A1:H737"/>
  <sheetViews>
    <sheetView view="pageBreakPreview" topLeftCell="A16" zoomScaleNormal="115" zoomScaleSheetLayoutView="100" workbookViewId="0">
      <selection activeCell="D19" sqref="D19"/>
    </sheetView>
  </sheetViews>
  <sheetFormatPr defaultColWidth="8.7109375" defaultRowHeight="12" x14ac:dyDescent="0.2"/>
  <cols>
    <col min="1" max="2" width="3.5703125" style="75" customWidth="1"/>
    <col min="3" max="3" width="41.5703125" style="76" customWidth="1"/>
    <col min="4" max="4" width="4.5703125" style="77" customWidth="1"/>
    <col min="5" max="5" width="8.5703125" style="78" customWidth="1"/>
    <col min="6" max="6" width="10.5703125" style="84" customWidth="1"/>
    <col min="7" max="7" width="11.5703125" style="78" customWidth="1"/>
    <col min="8" max="16384" width="8.7109375" style="48"/>
  </cols>
  <sheetData>
    <row r="1" spans="1:7" x14ac:dyDescent="0.2">
      <c r="A1" s="64" t="s">
        <v>31</v>
      </c>
      <c r="B1" s="64" t="s">
        <v>32</v>
      </c>
      <c r="C1" s="65" t="s">
        <v>1</v>
      </c>
      <c r="D1" s="66" t="s">
        <v>33</v>
      </c>
      <c r="E1" s="67" t="s">
        <v>35</v>
      </c>
      <c r="F1" s="68" t="s">
        <v>34</v>
      </c>
      <c r="G1" s="67" t="s">
        <v>36</v>
      </c>
    </row>
    <row r="3" spans="1:7" s="74" customFormat="1" x14ac:dyDescent="0.2">
      <c r="A3" s="69" t="s">
        <v>2</v>
      </c>
      <c r="B3" s="69"/>
      <c r="C3" s="70" t="s">
        <v>707</v>
      </c>
      <c r="D3" s="71"/>
      <c r="E3" s="72"/>
      <c r="F3" s="73"/>
      <c r="G3" s="72"/>
    </row>
    <row r="5" spans="1:7" s="74" customFormat="1" x14ac:dyDescent="0.2">
      <c r="A5" s="69">
        <v>1</v>
      </c>
      <c r="B5" s="69"/>
      <c r="C5" s="70" t="s">
        <v>70</v>
      </c>
      <c r="D5" s="71"/>
      <c r="E5" s="72"/>
      <c r="F5" s="73"/>
      <c r="G5" s="72"/>
    </row>
    <row r="7" spans="1:7" x14ac:dyDescent="0.2">
      <c r="C7" s="76" t="s">
        <v>27</v>
      </c>
      <c r="F7" s="79"/>
    </row>
    <row r="8" spans="1:7" ht="312" x14ac:dyDescent="0.2">
      <c r="C8" s="76" t="s">
        <v>37</v>
      </c>
      <c r="F8" s="79"/>
    </row>
    <row r="9" spans="1:7" ht="264" x14ac:dyDescent="0.2">
      <c r="C9" s="76" t="s">
        <v>708</v>
      </c>
      <c r="F9" s="79"/>
    </row>
    <row r="10" spans="1:7" x14ac:dyDescent="0.2">
      <c r="F10" s="79"/>
    </row>
    <row r="11" spans="1:7" x14ac:dyDescent="0.2">
      <c r="C11" s="80" t="s">
        <v>113</v>
      </c>
      <c r="F11" s="79"/>
    </row>
    <row r="12" spans="1:7" x14ac:dyDescent="0.2">
      <c r="F12" s="79"/>
    </row>
    <row r="13" spans="1:7" ht="24" x14ac:dyDescent="0.2">
      <c r="A13" s="75">
        <v>1</v>
      </c>
      <c r="B13" s="96">
        <v>1</v>
      </c>
      <c r="C13" s="76" t="s">
        <v>38</v>
      </c>
      <c r="D13" s="77" t="s">
        <v>3</v>
      </c>
      <c r="E13" s="81">
        <v>1</v>
      </c>
      <c r="F13" s="79"/>
      <c r="G13" s="78">
        <f>E13*F13</f>
        <v>0</v>
      </c>
    </row>
    <row r="14" spans="1:7" x14ac:dyDescent="0.2">
      <c r="F14" s="79"/>
    </row>
    <row r="15" spans="1:7" ht="252" x14ac:dyDescent="0.2">
      <c r="A15" s="75">
        <v>1</v>
      </c>
      <c r="B15" s="96">
        <v>2</v>
      </c>
      <c r="C15" s="76" t="s">
        <v>29</v>
      </c>
      <c r="D15" s="77" t="s">
        <v>3</v>
      </c>
      <c r="E15" s="81">
        <v>1</v>
      </c>
      <c r="F15" s="79"/>
      <c r="G15" s="78">
        <f>E15*F15</f>
        <v>0</v>
      </c>
    </row>
    <row r="16" spans="1:7" x14ac:dyDescent="0.2">
      <c r="F16" s="79"/>
    </row>
    <row r="17" spans="1:7" ht="168" x14ac:dyDescent="0.2">
      <c r="A17" s="75">
        <v>1</v>
      </c>
      <c r="B17" s="96">
        <v>3</v>
      </c>
      <c r="C17" s="76" t="s">
        <v>709</v>
      </c>
      <c r="D17" s="77" t="s">
        <v>3</v>
      </c>
      <c r="E17" s="81">
        <v>1</v>
      </c>
      <c r="F17" s="79"/>
      <c r="G17" s="78">
        <f>E17*F17</f>
        <v>0</v>
      </c>
    </row>
    <row r="18" spans="1:7" x14ac:dyDescent="0.2">
      <c r="F18" s="79"/>
    </row>
    <row r="19" spans="1:7" ht="156" x14ac:dyDescent="0.2">
      <c r="A19" s="75">
        <v>1</v>
      </c>
      <c r="B19" s="96">
        <v>4</v>
      </c>
      <c r="C19" s="25" t="s">
        <v>710</v>
      </c>
      <c r="F19" s="79"/>
    </row>
    <row r="20" spans="1:7" ht="228" x14ac:dyDescent="0.2">
      <c r="B20" s="96"/>
      <c r="C20" s="76" t="s">
        <v>711</v>
      </c>
      <c r="D20" s="77" t="s">
        <v>3</v>
      </c>
      <c r="E20" s="81">
        <v>1</v>
      </c>
      <c r="F20" s="79"/>
      <c r="G20" s="78">
        <f>E20*F20</f>
        <v>0</v>
      </c>
    </row>
    <row r="21" spans="1:7" x14ac:dyDescent="0.2">
      <c r="F21" s="79"/>
    </row>
    <row r="22" spans="1:7" ht="216" x14ac:dyDescent="0.2">
      <c r="A22" s="75">
        <v>1</v>
      </c>
      <c r="B22" s="96">
        <v>5</v>
      </c>
      <c r="C22" s="76" t="s">
        <v>712</v>
      </c>
      <c r="D22" s="77" t="s">
        <v>3</v>
      </c>
      <c r="E22" s="81">
        <v>1</v>
      </c>
      <c r="F22" s="79"/>
      <c r="G22" s="78">
        <f>E22*F22</f>
        <v>0</v>
      </c>
    </row>
    <row r="23" spans="1:7" x14ac:dyDescent="0.2">
      <c r="F23" s="79"/>
    </row>
    <row r="24" spans="1:7" ht="72" x14ac:dyDescent="0.2">
      <c r="A24" s="75">
        <v>1</v>
      </c>
      <c r="B24" s="96">
        <v>6</v>
      </c>
      <c r="C24" s="76" t="s">
        <v>826</v>
      </c>
      <c r="D24" s="77" t="s">
        <v>0</v>
      </c>
      <c r="E24" s="81">
        <v>1</v>
      </c>
      <c r="F24" s="79"/>
      <c r="G24" s="78">
        <f>E24*F24</f>
        <v>0</v>
      </c>
    </row>
    <row r="25" spans="1:7" x14ac:dyDescent="0.2">
      <c r="F25" s="79"/>
    </row>
    <row r="26" spans="1:7" ht="72" x14ac:dyDescent="0.2">
      <c r="A26" s="75">
        <v>1</v>
      </c>
      <c r="B26" s="96">
        <v>7</v>
      </c>
      <c r="C26" s="76" t="s">
        <v>827</v>
      </c>
      <c r="D26" s="77" t="s">
        <v>0</v>
      </c>
      <c r="E26" s="81">
        <v>1</v>
      </c>
      <c r="F26" s="79"/>
      <c r="G26" s="78">
        <f>E26*F26</f>
        <v>0</v>
      </c>
    </row>
    <row r="27" spans="1:7" x14ac:dyDescent="0.2">
      <c r="F27" s="79"/>
    </row>
    <row r="28" spans="1:7" ht="72" x14ac:dyDescent="0.2">
      <c r="A28" s="75">
        <v>1</v>
      </c>
      <c r="B28" s="96">
        <v>8</v>
      </c>
      <c r="C28" s="76" t="s">
        <v>713</v>
      </c>
      <c r="D28" s="77" t="s">
        <v>3</v>
      </c>
      <c r="E28" s="81">
        <v>1</v>
      </c>
      <c r="F28" s="79"/>
      <c r="G28" s="78">
        <f>E28*F28</f>
        <v>0</v>
      </c>
    </row>
    <row r="29" spans="1:7" x14ac:dyDescent="0.2">
      <c r="F29" s="79"/>
    </row>
    <row r="30" spans="1:7" ht="84" x14ac:dyDescent="0.2">
      <c r="A30" s="75">
        <v>1</v>
      </c>
      <c r="B30" s="96">
        <v>9</v>
      </c>
      <c r="C30" s="76" t="s">
        <v>40</v>
      </c>
      <c r="D30" s="77" t="s">
        <v>3</v>
      </c>
      <c r="E30" s="81">
        <v>1</v>
      </c>
      <c r="F30" s="79"/>
      <c r="G30" s="78">
        <f>E30*F30</f>
        <v>0</v>
      </c>
    </row>
    <row r="31" spans="1:7" x14ac:dyDescent="0.2">
      <c r="F31" s="79"/>
    </row>
    <row r="32" spans="1:7" ht="168" x14ac:dyDescent="0.2">
      <c r="A32" s="75">
        <v>1</v>
      </c>
      <c r="B32" s="96">
        <v>10</v>
      </c>
      <c r="C32" s="76" t="s">
        <v>41</v>
      </c>
      <c r="D32" s="77" t="s">
        <v>5</v>
      </c>
      <c r="E32" s="81">
        <v>10</v>
      </c>
      <c r="F32" s="79"/>
      <c r="G32" s="78">
        <f>E32*F32</f>
        <v>0</v>
      </c>
    </row>
    <row r="33" spans="1:7" x14ac:dyDescent="0.2">
      <c r="F33" s="79"/>
    </row>
    <row r="34" spans="1:7" ht="84" x14ac:dyDescent="0.2">
      <c r="A34" s="75">
        <v>1</v>
      </c>
      <c r="B34" s="96">
        <v>11</v>
      </c>
      <c r="C34" s="76" t="s">
        <v>42</v>
      </c>
      <c r="D34" s="77" t="s">
        <v>172</v>
      </c>
      <c r="E34" s="81">
        <v>50</v>
      </c>
      <c r="F34" s="79"/>
      <c r="G34" s="78">
        <f>E34*F34</f>
        <v>0</v>
      </c>
    </row>
    <row r="35" spans="1:7" x14ac:dyDescent="0.2">
      <c r="F35" s="79"/>
    </row>
    <row r="36" spans="1:7" ht="132" x14ac:dyDescent="0.2">
      <c r="A36" s="75">
        <v>1</v>
      </c>
      <c r="B36" s="96">
        <v>12</v>
      </c>
      <c r="C36" s="76" t="s">
        <v>43</v>
      </c>
      <c r="F36" s="79"/>
    </row>
    <row r="37" spans="1:7" x14ac:dyDescent="0.2">
      <c r="B37" s="96" t="s">
        <v>668</v>
      </c>
      <c r="C37" s="76" t="s">
        <v>109</v>
      </c>
      <c r="D37" s="77" t="s">
        <v>172</v>
      </c>
      <c r="E37" s="81">
        <v>30</v>
      </c>
      <c r="F37" s="79"/>
      <c r="G37" s="78">
        <f t="shared" ref="G37:G38" si="0">E37*F37</f>
        <v>0</v>
      </c>
    </row>
    <row r="38" spans="1:7" x14ac:dyDescent="0.2">
      <c r="B38" s="96" t="s">
        <v>669</v>
      </c>
      <c r="C38" s="76" t="s">
        <v>110</v>
      </c>
      <c r="D38" s="77" t="s">
        <v>5</v>
      </c>
      <c r="E38" s="81">
        <v>30</v>
      </c>
      <c r="F38" s="79"/>
      <c r="G38" s="78">
        <f t="shared" si="0"/>
        <v>0</v>
      </c>
    </row>
    <row r="39" spans="1:7" x14ac:dyDescent="0.2">
      <c r="F39" s="79"/>
    </row>
    <row r="40" spans="1:7" ht="96" x14ac:dyDescent="0.2">
      <c r="A40" s="75">
        <v>1</v>
      </c>
      <c r="B40" s="96">
        <v>13</v>
      </c>
      <c r="C40" s="76" t="s">
        <v>665</v>
      </c>
      <c r="D40" s="77" t="s">
        <v>3</v>
      </c>
      <c r="E40" s="81">
        <v>1</v>
      </c>
      <c r="F40" s="79"/>
      <c r="G40" s="78">
        <f>E40*F40</f>
        <v>0</v>
      </c>
    </row>
    <row r="41" spans="1:7" x14ac:dyDescent="0.2">
      <c r="F41" s="79"/>
    </row>
    <row r="42" spans="1:7" ht="96" x14ac:dyDescent="0.2">
      <c r="A42" s="75">
        <v>1</v>
      </c>
      <c r="B42" s="96">
        <v>14</v>
      </c>
      <c r="C42" s="76" t="s">
        <v>30</v>
      </c>
      <c r="D42" s="77" t="s">
        <v>3</v>
      </c>
      <c r="E42" s="78">
        <v>1</v>
      </c>
      <c r="F42" s="79"/>
      <c r="G42" s="78">
        <f>E42*F42</f>
        <v>0</v>
      </c>
    </row>
    <row r="43" spans="1:7" x14ac:dyDescent="0.2">
      <c r="F43" s="79"/>
    </row>
    <row r="44" spans="1:7" ht="48" x14ac:dyDescent="0.2">
      <c r="A44" s="75">
        <v>1</v>
      </c>
      <c r="B44" s="96">
        <v>15</v>
      </c>
      <c r="C44" s="76" t="s">
        <v>39</v>
      </c>
      <c r="D44" s="77" t="s">
        <v>3</v>
      </c>
      <c r="E44" s="78">
        <v>1</v>
      </c>
      <c r="F44" s="79"/>
      <c r="G44" s="78">
        <f>E44*F44</f>
        <v>0</v>
      </c>
    </row>
    <row r="45" spans="1:7" x14ac:dyDescent="0.2">
      <c r="F45" s="79"/>
    </row>
    <row r="46" spans="1:7" ht="168" x14ac:dyDescent="0.2">
      <c r="A46" s="75">
        <v>1</v>
      </c>
      <c r="B46" s="96">
        <v>16</v>
      </c>
      <c r="C46" s="76" t="s">
        <v>46</v>
      </c>
      <c r="D46" s="77" t="s">
        <v>3</v>
      </c>
      <c r="E46" s="78">
        <v>1</v>
      </c>
      <c r="F46" s="79"/>
      <c r="G46" s="78">
        <f>E46*F46</f>
        <v>0</v>
      </c>
    </row>
    <row r="47" spans="1:7" x14ac:dyDescent="0.2">
      <c r="F47" s="79"/>
    </row>
    <row r="48" spans="1:7" ht="84" x14ac:dyDescent="0.2">
      <c r="A48" s="75">
        <v>1</v>
      </c>
      <c r="B48" s="96">
        <v>17</v>
      </c>
      <c r="C48" s="76" t="s">
        <v>49</v>
      </c>
      <c r="D48" s="77" t="s">
        <v>3</v>
      </c>
      <c r="E48" s="78">
        <v>1</v>
      </c>
      <c r="F48" s="79"/>
      <c r="G48" s="78">
        <f>E48*F48</f>
        <v>0</v>
      </c>
    </row>
    <row r="49" spans="1:7" x14ac:dyDescent="0.2">
      <c r="F49" s="79"/>
    </row>
    <row r="50" spans="1:7" ht="228" x14ac:dyDescent="0.2">
      <c r="A50" s="75">
        <v>1</v>
      </c>
      <c r="B50" s="96">
        <v>18</v>
      </c>
      <c r="C50" s="76" t="s">
        <v>714</v>
      </c>
      <c r="F50" s="79"/>
    </row>
    <row r="51" spans="1:7" x14ac:dyDescent="0.2">
      <c r="B51" s="96" t="s">
        <v>668</v>
      </c>
      <c r="C51" s="76" t="s">
        <v>587</v>
      </c>
      <c r="D51" s="77" t="s">
        <v>0</v>
      </c>
      <c r="E51" s="78">
        <v>1</v>
      </c>
      <c r="F51" s="79"/>
      <c r="G51" s="78">
        <f>E51*F51</f>
        <v>0</v>
      </c>
    </row>
    <row r="52" spans="1:7" x14ac:dyDescent="0.2">
      <c r="B52" s="96" t="s">
        <v>669</v>
      </c>
      <c r="C52" s="76" t="s">
        <v>588</v>
      </c>
      <c r="D52" s="77" t="s">
        <v>0</v>
      </c>
      <c r="E52" s="78">
        <v>1</v>
      </c>
      <c r="F52" s="79"/>
      <c r="G52" s="78">
        <f t="shared" ref="G52:G56" si="1">E52*F52</f>
        <v>0</v>
      </c>
    </row>
    <row r="53" spans="1:7" x14ac:dyDescent="0.2">
      <c r="B53" s="96" t="s">
        <v>670</v>
      </c>
      <c r="C53" s="76" t="s">
        <v>53</v>
      </c>
      <c r="D53" s="77" t="s">
        <v>0</v>
      </c>
      <c r="E53" s="78">
        <v>1</v>
      </c>
      <c r="F53" s="79"/>
      <c r="G53" s="78">
        <f t="shared" si="1"/>
        <v>0</v>
      </c>
    </row>
    <row r="54" spans="1:7" x14ac:dyDescent="0.2">
      <c r="B54" s="96" t="s">
        <v>773</v>
      </c>
      <c r="C54" s="76" t="s">
        <v>54</v>
      </c>
      <c r="D54" s="77" t="s">
        <v>0</v>
      </c>
      <c r="E54" s="78">
        <v>1</v>
      </c>
      <c r="F54" s="79"/>
      <c r="G54" s="78">
        <f t="shared" si="1"/>
        <v>0</v>
      </c>
    </row>
    <row r="55" spans="1:7" x14ac:dyDescent="0.2">
      <c r="B55" s="96" t="s">
        <v>774</v>
      </c>
      <c r="C55" s="76" t="s">
        <v>50</v>
      </c>
      <c r="D55" s="77" t="s">
        <v>0</v>
      </c>
      <c r="E55" s="78">
        <v>1</v>
      </c>
      <c r="F55" s="79"/>
      <c r="G55" s="78">
        <f t="shared" si="1"/>
        <v>0</v>
      </c>
    </row>
    <row r="56" spans="1:7" ht="24" x14ac:dyDescent="0.2">
      <c r="B56" s="96" t="s">
        <v>775</v>
      </c>
      <c r="C56" s="76" t="s">
        <v>51</v>
      </c>
      <c r="D56" s="77" t="s">
        <v>0</v>
      </c>
      <c r="E56" s="78">
        <v>1</v>
      </c>
      <c r="F56" s="79"/>
      <c r="G56" s="78">
        <f t="shared" si="1"/>
        <v>0</v>
      </c>
    </row>
    <row r="57" spans="1:7" x14ac:dyDescent="0.2">
      <c r="F57" s="79"/>
    </row>
    <row r="58" spans="1:7" ht="132" x14ac:dyDescent="0.2">
      <c r="A58" s="75">
        <v>1</v>
      </c>
      <c r="B58" s="96">
        <v>19</v>
      </c>
      <c r="C58" s="76" t="s">
        <v>715</v>
      </c>
      <c r="F58" s="79"/>
    </row>
    <row r="59" spans="1:7" ht="24" x14ac:dyDescent="0.2">
      <c r="B59" s="96" t="s">
        <v>668</v>
      </c>
      <c r="C59" s="76" t="s">
        <v>589</v>
      </c>
      <c r="D59" s="77" t="s">
        <v>0</v>
      </c>
      <c r="E59" s="78">
        <v>1</v>
      </c>
      <c r="F59" s="79"/>
      <c r="G59" s="78">
        <f>E59*F59</f>
        <v>0</v>
      </c>
    </row>
    <row r="60" spans="1:7" ht="24" x14ac:dyDescent="0.2">
      <c r="B60" s="96" t="s">
        <v>669</v>
      </c>
      <c r="C60" s="76" t="s">
        <v>55</v>
      </c>
      <c r="D60" s="77" t="s">
        <v>0</v>
      </c>
      <c r="E60" s="78">
        <v>1</v>
      </c>
      <c r="F60" s="79"/>
      <c r="G60" s="78">
        <f t="shared" ref="G60:G62" si="2">E60*F60</f>
        <v>0</v>
      </c>
    </row>
    <row r="61" spans="1:7" ht="24" x14ac:dyDescent="0.2">
      <c r="B61" s="96" t="s">
        <v>670</v>
      </c>
      <c r="C61" s="76" t="s">
        <v>56</v>
      </c>
      <c r="D61" s="77" t="s">
        <v>0</v>
      </c>
      <c r="E61" s="78">
        <v>1</v>
      </c>
      <c r="F61" s="79"/>
      <c r="G61" s="78">
        <f t="shared" si="2"/>
        <v>0</v>
      </c>
    </row>
    <row r="62" spans="1:7" ht="24" x14ac:dyDescent="0.2">
      <c r="B62" s="96" t="s">
        <v>773</v>
      </c>
      <c r="C62" s="76" t="s">
        <v>57</v>
      </c>
      <c r="D62" s="77" t="s">
        <v>0</v>
      </c>
      <c r="E62" s="78">
        <v>1</v>
      </c>
      <c r="F62" s="79"/>
      <c r="G62" s="78">
        <f t="shared" si="2"/>
        <v>0</v>
      </c>
    </row>
    <row r="63" spans="1:7" x14ac:dyDescent="0.2">
      <c r="F63" s="79"/>
    </row>
    <row r="64" spans="1:7" ht="132" x14ac:dyDescent="0.2">
      <c r="A64" s="75">
        <v>1</v>
      </c>
      <c r="B64" s="96">
        <v>20</v>
      </c>
      <c r="C64" s="76" t="s">
        <v>58</v>
      </c>
      <c r="D64" s="77" t="s">
        <v>0</v>
      </c>
      <c r="E64" s="78">
        <v>50</v>
      </c>
      <c r="F64" s="79"/>
      <c r="G64" s="78">
        <f>E64*F64</f>
        <v>0</v>
      </c>
    </row>
    <row r="65" spans="1:8" x14ac:dyDescent="0.2">
      <c r="F65" s="79"/>
    </row>
    <row r="66" spans="1:8" ht="396" x14ac:dyDescent="0.2">
      <c r="A66" s="75">
        <v>1</v>
      </c>
      <c r="B66" s="96">
        <v>21</v>
      </c>
      <c r="C66" s="76" t="s">
        <v>28</v>
      </c>
      <c r="D66" s="77" t="s">
        <v>3</v>
      </c>
      <c r="E66" s="78">
        <v>1</v>
      </c>
      <c r="F66" s="79"/>
      <c r="G66" s="78">
        <f>E66*F66</f>
        <v>0</v>
      </c>
    </row>
    <row r="67" spans="1:8" x14ac:dyDescent="0.2">
      <c r="F67" s="79"/>
    </row>
    <row r="68" spans="1:8" ht="228" x14ac:dyDescent="0.2">
      <c r="A68" s="75">
        <v>1</v>
      </c>
      <c r="B68" s="96">
        <v>22</v>
      </c>
      <c r="C68" s="25" t="s">
        <v>590</v>
      </c>
      <c r="D68" s="77" t="s">
        <v>3</v>
      </c>
      <c r="E68" s="78">
        <v>1</v>
      </c>
      <c r="F68" s="79"/>
      <c r="G68" s="78">
        <f>E68*F68</f>
        <v>0</v>
      </c>
    </row>
    <row r="69" spans="1:8" x14ac:dyDescent="0.2">
      <c r="F69" s="79"/>
    </row>
    <row r="70" spans="1:8" ht="72" x14ac:dyDescent="0.2">
      <c r="A70" s="75">
        <v>1</v>
      </c>
      <c r="B70" s="96">
        <v>24</v>
      </c>
      <c r="C70" s="25" t="s">
        <v>716</v>
      </c>
      <c r="D70" s="82" t="s">
        <v>3</v>
      </c>
      <c r="E70" s="81">
        <v>1</v>
      </c>
      <c r="F70" s="79"/>
      <c r="G70" s="81">
        <f>E70*F70</f>
        <v>0</v>
      </c>
      <c r="H70" s="83"/>
    </row>
    <row r="71" spans="1:8" x14ac:dyDescent="0.2">
      <c r="F71" s="79"/>
    </row>
    <row r="72" spans="1:8" ht="228" x14ac:dyDescent="0.2">
      <c r="A72" s="75">
        <v>1</v>
      </c>
      <c r="B72" s="96">
        <v>25</v>
      </c>
      <c r="C72" s="76" t="s">
        <v>717</v>
      </c>
      <c r="D72" s="77" t="s">
        <v>3</v>
      </c>
      <c r="E72" s="78">
        <v>1</v>
      </c>
      <c r="F72" s="79"/>
      <c r="G72" s="78">
        <f>E72*F72</f>
        <v>0</v>
      </c>
    </row>
    <row r="73" spans="1:8" x14ac:dyDescent="0.2">
      <c r="F73" s="79"/>
    </row>
    <row r="74" spans="1:8" ht="72" x14ac:dyDescent="0.2">
      <c r="A74" s="75">
        <v>1</v>
      </c>
      <c r="B74" s="98">
        <v>26</v>
      </c>
      <c r="C74" s="76" t="s">
        <v>591</v>
      </c>
      <c r="D74" s="77" t="s">
        <v>3</v>
      </c>
      <c r="E74" s="78">
        <v>1</v>
      </c>
      <c r="F74" s="79"/>
      <c r="G74" s="78">
        <f>E74*F74</f>
        <v>0</v>
      </c>
    </row>
    <row r="75" spans="1:8" x14ac:dyDescent="0.2">
      <c r="F75" s="79"/>
    </row>
    <row r="76" spans="1:8" ht="72" x14ac:dyDescent="0.2">
      <c r="A76" s="75">
        <v>1</v>
      </c>
      <c r="B76" s="98">
        <v>27</v>
      </c>
      <c r="C76" s="76" t="s">
        <v>592</v>
      </c>
      <c r="D76" s="77" t="s">
        <v>4</v>
      </c>
      <c r="E76" s="81">
        <v>135</v>
      </c>
      <c r="F76" s="79"/>
      <c r="G76" s="78">
        <f>E76*F76</f>
        <v>0</v>
      </c>
    </row>
    <row r="77" spans="1:8" x14ac:dyDescent="0.2">
      <c r="F77" s="79"/>
    </row>
    <row r="78" spans="1:8" ht="72" x14ac:dyDescent="0.2">
      <c r="A78" s="75">
        <v>1</v>
      </c>
      <c r="B78" s="96">
        <v>28</v>
      </c>
      <c r="C78" s="76" t="s">
        <v>593</v>
      </c>
      <c r="D78" s="77" t="s">
        <v>4</v>
      </c>
      <c r="E78" s="81">
        <v>135</v>
      </c>
      <c r="F78" s="79"/>
      <c r="G78" s="78">
        <f>E78*F78</f>
        <v>0</v>
      </c>
    </row>
    <row r="79" spans="1:8" x14ac:dyDescent="0.2">
      <c r="E79" s="81"/>
      <c r="F79" s="79"/>
    </row>
    <row r="80" spans="1:8" ht="72" x14ac:dyDescent="0.2">
      <c r="A80" s="75">
        <v>1</v>
      </c>
      <c r="B80" s="96">
        <v>33</v>
      </c>
      <c r="C80" s="25" t="s">
        <v>677</v>
      </c>
      <c r="D80" s="77" t="s">
        <v>3</v>
      </c>
      <c r="E80" s="78">
        <v>1</v>
      </c>
      <c r="F80" s="79"/>
      <c r="G80" s="78">
        <f>E80*F80</f>
        <v>0</v>
      </c>
    </row>
    <row r="81" spans="1:7" x14ac:dyDescent="0.2">
      <c r="C81" s="25"/>
      <c r="F81" s="79"/>
    </row>
    <row r="82" spans="1:7" ht="216" x14ac:dyDescent="0.2">
      <c r="A82" s="75">
        <v>1</v>
      </c>
      <c r="B82" s="96">
        <v>34</v>
      </c>
      <c r="C82" s="25" t="s">
        <v>743</v>
      </c>
      <c r="D82" s="77" t="s">
        <v>3</v>
      </c>
      <c r="E82" s="78">
        <v>2</v>
      </c>
      <c r="F82" s="79"/>
      <c r="G82" s="78">
        <f>E82*F82</f>
        <v>0</v>
      </c>
    </row>
    <row r="83" spans="1:7" x14ac:dyDescent="0.2">
      <c r="F83" s="79"/>
    </row>
    <row r="84" spans="1:7" x14ac:dyDescent="0.2">
      <c r="C84" s="80" t="s">
        <v>114</v>
      </c>
      <c r="F84" s="79"/>
    </row>
    <row r="85" spans="1:7" x14ac:dyDescent="0.2">
      <c r="F85" s="79"/>
    </row>
    <row r="86" spans="1:7" ht="409.5" x14ac:dyDescent="0.2">
      <c r="A86" s="75">
        <v>1</v>
      </c>
      <c r="B86" s="96">
        <v>35</v>
      </c>
      <c r="C86" s="25" t="s">
        <v>594</v>
      </c>
      <c r="D86" s="82"/>
      <c r="E86" s="81"/>
      <c r="F86" s="79"/>
    </row>
    <row r="87" spans="1:7" ht="180" x14ac:dyDescent="0.2">
      <c r="B87" s="96"/>
      <c r="C87" s="25" t="s">
        <v>391</v>
      </c>
      <c r="D87" s="82" t="s">
        <v>4</v>
      </c>
      <c r="E87" s="81">
        <v>1300</v>
      </c>
      <c r="F87" s="79"/>
      <c r="G87" s="78">
        <f>E87*F87</f>
        <v>0</v>
      </c>
    </row>
    <row r="88" spans="1:7" x14ac:dyDescent="0.2">
      <c r="F88" s="79"/>
    </row>
    <row r="89" spans="1:7" ht="180" x14ac:dyDescent="0.2">
      <c r="A89" s="75">
        <v>1</v>
      </c>
      <c r="B89" s="96">
        <v>36</v>
      </c>
      <c r="C89" s="76" t="s">
        <v>44</v>
      </c>
      <c r="D89" s="77" t="s">
        <v>3</v>
      </c>
      <c r="E89" s="78">
        <v>1</v>
      </c>
      <c r="F89" s="79"/>
      <c r="G89" s="78">
        <f>E89*F89</f>
        <v>0</v>
      </c>
    </row>
    <row r="90" spans="1:7" x14ac:dyDescent="0.2">
      <c r="F90" s="79"/>
    </row>
    <row r="91" spans="1:7" x14ac:dyDescent="0.2">
      <c r="C91" s="80" t="s">
        <v>115</v>
      </c>
      <c r="F91" s="79"/>
    </row>
    <row r="92" spans="1:7" x14ac:dyDescent="0.2">
      <c r="F92" s="79"/>
    </row>
    <row r="93" spans="1:7" ht="144" x14ac:dyDescent="0.2">
      <c r="A93" s="75">
        <v>1</v>
      </c>
      <c r="B93" s="96">
        <v>38</v>
      </c>
      <c r="C93" s="76" t="s">
        <v>664</v>
      </c>
      <c r="D93" s="77" t="s">
        <v>3</v>
      </c>
      <c r="E93" s="78">
        <v>1</v>
      </c>
      <c r="F93" s="79"/>
      <c r="G93" s="78">
        <f>E93*F93</f>
        <v>0</v>
      </c>
    </row>
    <row r="95" spans="1:7" s="74" customFormat="1" x14ac:dyDescent="0.2">
      <c r="A95" s="69">
        <v>1</v>
      </c>
      <c r="B95" s="69"/>
      <c r="C95" s="70" t="str">
        <f>_xlfn.TEXTJOIN(" ",TRUE,C5,"ukupno:")</f>
        <v>Pripremni radovi, skele i podupiranja ukupno:</v>
      </c>
      <c r="D95" s="71"/>
      <c r="E95" s="72"/>
      <c r="F95" s="73"/>
      <c r="G95" s="72">
        <f>SUM(G6:G94)</f>
        <v>0</v>
      </c>
    </row>
    <row r="98" spans="1:7" s="74" customFormat="1" x14ac:dyDescent="0.2">
      <c r="A98" s="69">
        <v>2</v>
      </c>
      <c r="B98" s="69"/>
      <c r="C98" s="70" t="s">
        <v>69</v>
      </c>
      <c r="D98" s="71"/>
      <c r="E98" s="72"/>
      <c r="F98" s="73"/>
      <c r="G98" s="72"/>
    </row>
    <row r="100" spans="1:7" x14ac:dyDescent="0.2">
      <c r="C100" s="76" t="s">
        <v>27</v>
      </c>
    </row>
    <row r="101" spans="1:7" ht="348" x14ac:dyDescent="0.2">
      <c r="C101" s="76" t="s">
        <v>595</v>
      </c>
    </row>
    <row r="102" spans="1:7" ht="300" x14ac:dyDescent="0.2">
      <c r="C102" s="76" t="s">
        <v>45</v>
      </c>
    </row>
    <row r="104" spans="1:7" x14ac:dyDescent="0.2">
      <c r="C104" s="80" t="s">
        <v>116</v>
      </c>
    </row>
    <row r="106" spans="1:7" ht="144" x14ac:dyDescent="0.2">
      <c r="A106" s="75">
        <v>2</v>
      </c>
      <c r="B106" s="96">
        <v>1</v>
      </c>
      <c r="C106" s="76" t="s">
        <v>59</v>
      </c>
      <c r="D106" s="77" t="s">
        <v>0</v>
      </c>
      <c r="E106" s="78">
        <v>7</v>
      </c>
      <c r="G106" s="78">
        <f>E106*F106</f>
        <v>0</v>
      </c>
    </row>
    <row r="108" spans="1:7" ht="168" x14ac:dyDescent="0.2">
      <c r="A108" s="75">
        <v>2</v>
      </c>
      <c r="B108" s="96">
        <v>2</v>
      </c>
      <c r="C108" s="25" t="s">
        <v>824</v>
      </c>
    </row>
    <row r="109" spans="1:7" x14ac:dyDescent="0.2">
      <c r="B109" s="96" t="s">
        <v>668</v>
      </c>
      <c r="C109" s="25" t="s">
        <v>393</v>
      </c>
      <c r="D109" s="77" t="s">
        <v>0</v>
      </c>
      <c r="E109" s="78">
        <v>7</v>
      </c>
      <c r="G109" s="78">
        <f t="shared" ref="G109:G116" si="3">E109*F109</f>
        <v>0</v>
      </c>
    </row>
    <row r="110" spans="1:7" x14ac:dyDescent="0.2">
      <c r="B110" s="96" t="s">
        <v>669</v>
      </c>
      <c r="C110" s="25" t="s">
        <v>621</v>
      </c>
      <c r="D110" s="77" t="s">
        <v>0</v>
      </c>
      <c r="E110" s="78">
        <v>1</v>
      </c>
      <c r="G110" s="78">
        <f t="shared" si="3"/>
        <v>0</v>
      </c>
    </row>
    <row r="111" spans="1:7" x14ac:dyDescent="0.2">
      <c r="B111" s="96" t="s">
        <v>670</v>
      </c>
      <c r="C111" s="25" t="s">
        <v>620</v>
      </c>
      <c r="D111" s="77" t="s">
        <v>0</v>
      </c>
      <c r="E111" s="78">
        <v>1</v>
      </c>
      <c r="G111" s="78">
        <f t="shared" si="3"/>
        <v>0</v>
      </c>
    </row>
    <row r="112" spans="1:7" x14ac:dyDescent="0.2">
      <c r="B112" s="96" t="s">
        <v>773</v>
      </c>
      <c r="C112" s="25" t="s">
        <v>622</v>
      </c>
      <c r="D112" s="77" t="s">
        <v>0</v>
      </c>
      <c r="E112" s="78">
        <v>1</v>
      </c>
      <c r="G112" s="78">
        <f t="shared" si="3"/>
        <v>0</v>
      </c>
    </row>
    <row r="113" spans="1:7" x14ac:dyDescent="0.2">
      <c r="B113" s="96" t="s">
        <v>774</v>
      </c>
      <c r="C113" s="25" t="s">
        <v>394</v>
      </c>
      <c r="D113" s="77" t="s">
        <v>0</v>
      </c>
      <c r="E113" s="78">
        <v>1</v>
      </c>
      <c r="G113" s="78">
        <f t="shared" si="3"/>
        <v>0</v>
      </c>
    </row>
    <row r="114" spans="1:7" x14ac:dyDescent="0.2">
      <c r="B114" s="96" t="s">
        <v>775</v>
      </c>
      <c r="C114" s="25" t="s">
        <v>395</v>
      </c>
      <c r="D114" s="77" t="s">
        <v>0</v>
      </c>
      <c r="E114" s="78">
        <v>9</v>
      </c>
      <c r="G114" s="78">
        <f t="shared" si="3"/>
        <v>0</v>
      </c>
    </row>
    <row r="115" spans="1:7" x14ac:dyDescent="0.2">
      <c r="B115" s="96" t="s">
        <v>776</v>
      </c>
      <c r="C115" s="25" t="s">
        <v>627</v>
      </c>
      <c r="D115" s="77" t="s">
        <v>0</v>
      </c>
      <c r="E115" s="78">
        <v>2</v>
      </c>
      <c r="G115" s="78">
        <f t="shared" si="3"/>
        <v>0</v>
      </c>
    </row>
    <row r="116" spans="1:7" x14ac:dyDescent="0.2">
      <c r="B116" s="96" t="s">
        <v>777</v>
      </c>
      <c r="C116" s="25" t="s">
        <v>628</v>
      </c>
      <c r="D116" s="77" t="s">
        <v>0</v>
      </c>
      <c r="E116" s="78">
        <v>1</v>
      </c>
      <c r="G116" s="78">
        <f t="shared" si="3"/>
        <v>0</v>
      </c>
    </row>
    <row r="118" spans="1:7" ht="96" x14ac:dyDescent="0.2">
      <c r="A118" s="85">
        <v>2</v>
      </c>
      <c r="B118" s="96">
        <v>3</v>
      </c>
      <c r="C118" s="25" t="s">
        <v>741</v>
      </c>
      <c r="D118" s="82"/>
      <c r="E118" s="81"/>
      <c r="F118" s="79"/>
      <c r="G118" s="81"/>
    </row>
    <row r="119" spans="1:7" x14ac:dyDescent="0.2">
      <c r="A119" s="85"/>
      <c r="B119" s="96" t="s">
        <v>668</v>
      </c>
      <c r="C119" s="25" t="s">
        <v>680</v>
      </c>
      <c r="D119" s="82" t="s">
        <v>0</v>
      </c>
      <c r="E119" s="81">
        <v>1</v>
      </c>
      <c r="F119" s="79"/>
      <c r="G119" s="81">
        <f t="shared" ref="G119:G127" si="4">E119*F119</f>
        <v>0</v>
      </c>
    </row>
    <row r="120" spans="1:7" x14ac:dyDescent="0.2">
      <c r="A120" s="85"/>
      <c r="B120" s="96" t="s">
        <v>669</v>
      </c>
      <c r="C120" s="25" t="s">
        <v>618</v>
      </c>
      <c r="D120" s="82" t="s">
        <v>0</v>
      </c>
      <c r="E120" s="81">
        <v>2</v>
      </c>
      <c r="F120" s="79"/>
      <c r="G120" s="81">
        <f t="shared" si="4"/>
        <v>0</v>
      </c>
    </row>
    <row r="121" spans="1:7" x14ac:dyDescent="0.2">
      <c r="A121" s="85"/>
      <c r="B121" s="96" t="s">
        <v>670</v>
      </c>
      <c r="C121" s="25" t="s">
        <v>619</v>
      </c>
      <c r="D121" s="82" t="s">
        <v>0</v>
      </c>
      <c r="E121" s="81">
        <v>2</v>
      </c>
      <c r="F121" s="79"/>
      <c r="G121" s="81">
        <f t="shared" si="4"/>
        <v>0</v>
      </c>
    </row>
    <row r="122" spans="1:7" x14ac:dyDescent="0.2">
      <c r="A122" s="85"/>
      <c r="B122" s="96" t="s">
        <v>773</v>
      </c>
      <c r="C122" s="25" t="s">
        <v>394</v>
      </c>
      <c r="D122" s="82" t="s">
        <v>0</v>
      </c>
      <c r="E122" s="81">
        <v>1</v>
      </c>
      <c r="F122" s="79"/>
      <c r="G122" s="81">
        <f t="shared" si="4"/>
        <v>0</v>
      </c>
    </row>
    <row r="123" spans="1:7" x14ac:dyDescent="0.2">
      <c r="A123" s="85"/>
      <c r="B123" s="96" t="s">
        <v>774</v>
      </c>
      <c r="C123" s="25" t="s">
        <v>623</v>
      </c>
      <c r="D123" s="82" t="s">
        <v>0</v>
      </c>
      <c r="E123" s="81">
        <v>3</v>
      </c>
      <c r="F123" s="79"/>
      <c r="G123" s="81">
        <f t="shared" si="4"/>
        <v>0</v>
      </c>
    </row>
    <row r="124" spans="1:7" x14ac:dyDescent="0.2">
      <c r="A124" s="85"/>
      <c r="B124" s="96" t="s">
        <v>775</v>
      </c>
      <c r="C124" s="25" t="s">
        <v>624</v>
      </c>
      <c r="D124" s="82" t="s">
        <v>0</v>
      </c>
      <c r="E124" s="81">
        <v>2</v>
      </c>
      <c r="F124" s="79"/>
      <c r="G124" s="81">
        <f t="shared" si="4"/>
        <v>0</v>
      </c>
    </row>
    <row r="125" spans="1:7" x14ac:dyDescent="0.2">
      <c r="A125" s="85"/>
      <c r="B125" s="96" t="s">
        <v>776</v>
      </c>
      <c r="C125" s="25" t="s">
        <v>626</v>
      </c>
      <c r="D125" s="82" t="s">
        <v>0</v>
      </c>
      <c r="E125" s="81">
        <v>1</v>
      </c>
      <c r="F125" s="79"/>
      <c r="G125" s="81">
        <f t="shared" si="4"/>
        <v>0</v>
      </c>
    </row>
    <row r="126" spans="1:7" x14ac:dyDescent="0.2">
      <c r="A126" s="85"/>
      <c r="B126" s="96" t="s">
        <v>777</v>
      </c>
      <c r="C126" s="25" t="s">
        <v>625</v>
      </c>
      <c r="D126" s="82" t="s">
        <v>0</v>
      </c>
      <c r="E126" s="81">
        <v>3</v>
      </c>
      <c r="F126" s="79"/>
      <c r="G126" s="81">
        <f t="shared" si="4"/>
        <v>0</v>
      </c>
    </row>
    <row r="127" spans="1:7" x14ac:dyDescent="0.2">
      <c r="A127" s="85"/>
      <c r="B127" s="96" t="s">
        <v>778</v>
      </c>
      <c r="C127" s="25" t="s">
        <v>629</v>
      </c>
      <c r="D127" s="82" t="s">
        <v>0</v>
      </c>
      <c r="E127" s="81">
        <v>11</v>
      </c>
      <c r="F127" s="79"/>
      <c r="G127" s="81">
        <f t="shared" si="4"/>
        <v>0</v>
      </c>
    </row>
    <row r="128" spans="1:7" x14ac:dyDescent="0.2">
      <c r="A128" s="85"/>
      <c r="B128" s="85"/>
      <c r="C128" s="25"/>
      <c r="D128" s="82"/>
      <c r="E128" s="81"/>
      <c r="F128" s="79"/>
      <c r="G128" s="81"/>
    </row>
    <row r="129" spans="1:7" ht="132" x14ac:dyDescent="0.2">
      <c r="A129" s="85">
        <v>2</v>
      </c>
      <c r="B129" s="96">
        <v>4</v>
      </c>
      <c r="C129" s="25" t="s">
        <v>742</v>
      </c>
      <c r="D129" s="82"/>
      <c r="E129" s="81"/>
      <c r="F129" s="79"/>
      <c r="G129" s="81"/>
    </row>
    <row r="130" spans="1:7" x14ac:dyDescent="0.2">
      <c r="A130" s="85"/>
      <c r="B130" s="96" t="s">
        <v>668</v>
      </c>
      <c r="C130" s="76" t="s">
        <v>687</v>
      </c>
      <c r="D130" s="77" t="s">
        <v>0</v>
      </c>
      <c r="E130" s="78">
        <v>1</v>
      </c>
      <c r="G130" s="78">
        <f>E130*F130</f>
        <v>0</v>
      </c>
    </row>
    <row r="131" spans="1:7" x14ac:dyDescent="0.2">
      <c r="B131" s="96" t="s">
        <v>669</v>
      </c>
      <c r="C131" s="25" t="s">
        <v>402</v>
      </c>
      <c r="D131" s="77" t="s">
        <v>0</v>
      </c>
      <c r="E131" s="78">
        <v>1</v>
      </c>
      <c r="G131" s="78">
        <f t="shared" ref="G131:G143" si="5">E131*F131</f>
        <v>0</v>
      </c>
    </row>
    <row r="132" spans="1:7" x14ac:dyDescent="0.2">
      <c r="B132" s="96" t="s">
        <v>670</v>
      </c>
      <c r="C132" s="25" t="s">
        <v>643</v>
      </c>
      <c r="D132" s="77" t="s">
        <v>0</v>
      </c>
      <c r="E132" s="78">
        <v>2</v>
      </c>
      <c r="G132" s="78">
        <f t="shared" si="5"/>
        <v>0</v>
      </c>
    </row>
    <row r="133" spans="1:7" x14ac:dyDescent="0.2">
      <c r="B133" s="96" t="s">
        <v>773</v>
      </c>
      <c r="C133" s="25" t="s">
        <v>644</v>
      </c>
      <c r="D133" s="77" t="s">
        <v>0</v>
      </c>
      <c r="E133" s="78">
        <v>2</v>
      </c>
      <c r="G133" s="78">
        <f t="shared" si="5"/>
        <v>0</v>
      </c>
    </row>
    <row r="134" spans="1:7" x14ac:dyDescent="0.2">
      <c r="B134" s="96" t="s">
        <v>774</v>
      </c>
      <c r="C134" s="25" t="s">
        <v>403</v>
      </c>
      <c r="D134" s="77" t="s">
        <v>0</v>
      </c>
      <c r="E134" s="78">
        <v>1</v>
      </c>
      <c r="G134" s="78">
        <f t="shared" si="5"/>
        <v>0</v>
      </c>
    </row>
    <row r="135" spans="1:7" x14ac:dyDescent="0.2">
      <c r="B135" s="96" t="s">
        <v>775</v>
      </c>
      <c r="C135" s="25" t="s">
        <v>645</v>
      </c>
      <c r="D135" s="82" t="s">
        <v>0</v>
      </c>
      <c r="E135" s="81">
        <v>1</v>
      </c>
      <c r="F135" s="79"/>
      <c r="G135" s="81">
        <f t="shared" si="5"/>
        <v>0</v>
      </c>
    </row>
    <row r="136" spans="1:7" x14ac:dyDescent="0.2">
      <c r="B136" s="96" t="s">
        <v>776</v>
      </c>
      <c r="C136" s="25" t="s">
        <v>646</v>
      </c>
      <c r="D136" s="77" t="s">
        <v>0</v>
      </c>
      <c r="E136" s="78">
        <v>1</v>
      </c>
      <c r="G136" s="78">
        <f t="shared" si="5"/>
        <v>0</v>
      </c>
    </row>
    <row r="137" spans="1:7" x14ac:dyDescent="0.2">
      <c r="B137" s="96" t="s">
        <v>777</v>
      </c>
      <c r="C137" s="25" t="s">
        <v>647</v>
      </c>
      <c r="D137" s="77" t="s">
        <v>0</v>
      </c>
      <c r="E137" s="78">
        <v>2</v>
      </c>
      <c r="G137" s="78">
        <f t="shared" si="5"/>
        <v>0</v>
      </c>
    </row>
    <row r="138" spans="1:7" x14ac:dyDescent="0.2">
      <c r="B138" s="96" t="s">
        <v>778</v>
      </c>
      <c r="C138" s="25" t="s">
        <v>648</v>
      </c>
      <c r="D138" s="77" t="s">
        <v>0</v>
      </c>
      <c r="E138" s="78">
        <v>2</v>
      </c>
      <c r="G138" s="78">
        <f t="shared" si="5"/>
        <v>0</v>
      </c>
    </row>
    <row r="139" spans="1:7" x14ac:dyDescent="0.2">
      <c r="B139" s="96" t="s">
        <v>779</v>
      </c>
      <c r="C139" s="25" t="s">
        <v>649</v>
      </c>
      <c r="D139" s="77" t="s">
        <v>0</v>
      </c>
      <c r="E139" s="78">
        <v>1</v>
      </c>
      <c r="G139" s="78">
        <f t="shared" si="5"/>
        <v>0</v>
      </c>
    </row>
    <row r="140" spans="1:7" x14ac:dyDescent="0.2">
      <c r="B140" s="96" t="s">
        <v>780</v>
      </c>
      <c r="C140" s="25" t="s">
        <v>650</v>
      </c>
      <c r="D140" s="77" t="s">
        <v>0</v>
      </c>
      <c r="E140" s="78">
        <v>1</v>
      </c>
      <c r="G140" s="78">
        <f t="shared" si="5"/>
        <v>0</v>
      </c>
    </row>
    <row r="141" spans="1:7" x14ac:dyDescent="0.2">
      <c r="B141" s="96" t="s">
        <v>781</v>
      </c>
      <c r="C141" s="25" t="s">
        <v>404</v>
      </c>
      <c r="D141" s="77" t="s">
        <v>0</v>
      </c>
      <c r="E141" s="78">
        <v>1</v>
      </c>
      <c r="G141" s="78">
        <f t="shared" si="5"/>
        <v>0</v>
      </c>
    </row>
    <row r="142" spans="1:7" x14ac:dyDescent="0.2">
      <c r="B142" s="96" t="s">
        <v>14</v>
      </c>
      <c r="C142" s="25" t="s">
        <v>651</v>
      </c>
      <c r="D142" s="77" t="s">
        <v>0</v>
      </c>
      <c r="E142" s="78">
        <v>1</v>
      </c>
      <c r="G142" s="78">
        <f t="shared" si="5"/>
        <v>0</v>
      </c>
    </row>
    <row r="143" spans="1:7" x14ac:dyDescent="0.2">
      <c r="B143" s="96" t="s">
        <v>812</v>
      </c>
      <c r="C143" s="25" t="s">
        <v>652</v>
      </c>
      <c r="D143" s="77" t="s">
        <v>0</v>
      </c>
      <c r="E143" s="78">
        <v>1</v>
      </c>
      <c r="G143" s="78">
        <f t="shared" si="5"/>
        <v>0</v>
      </c>
    </row>
    <row r="145" spans="1:7" ht="84" x14ac:dyDescent="0.2">
      <c r="A145" s="75">
        <v>2</v>
      </c>
      <c r="B145" s="96">
        <v>5</v>
      </c>
      <c r="C145" s="25" t="s">
        <v>784</v>
      </c>
    </row>
    <row r="146" spans="1:7" x14ac:dyDescent="0.2">
      <c r="B146" s="96" t="s">
        <v>668</v>
      </c>
      <c r="C146" s="25" t="s">
        <v>681</v>
      </c>
      <c r="D146" s="77" t="s">
        <v>0</v>
      </c>
      <c r="E146" s="78">
        <v>1</v>
      </c>
      <c r="G146" s="78">
        <f>E146*F146</f>
        <v>0</v>
      </c>
    </row>
    <row r="147" spans="1:7" x14ac:dyDescent="0.2">
      <c r="B147" s="96" t="s">
        <v>669</v>
      </c>
      <c r="C147" s="25" t="s">
        <v>682</v>
      </c>
      <c r="D147" s="77" t="s">
        <v>0</v>
      </c>
      <c r="E147" s="78">
        <v>1</v>
      </c>
      <c r="G147" s="78">
        <f>E147*F147</f>
        <v>0</v>
      </c>
    </row>
    <row r="148" spans="1:7" x14ac:dyDescent="0.2">
      <c r="B148" s="96" t="s">
        <v>670</v>
      </c>
      <c r="C148" s="25" t="s">
        <v>683</v>
      </c>
      <c r="D148" s="77" t="s">
        <v>0</v>
      </c>
      <c r="E148" s="78">
        <v>2</v>
      </c>
      <c r="G148" s="78">
        <f>E148*F148</f>
        <v>0</v>
      </c>
    </row>
    <row r="149" spans="1:7" x14ac:dyDescent="0.2">
      <c r="B149" s="96" t="s">
        <v>773</v>
      </c>
      <c r="C149" s="25" t="s">
        <v>684</v>
      </c>
      <c r="D149" s="77" t="s">
        <v>0</v>
      </c>
      <c r="E149" s="78">
        <v>2</v>
      </c>
      <c r="G149" s="78">
        <f>E149*F149</f>
        <v>0</v>
      </c>
    </row>
    <row r="150" spans="1:7" x14ac:dyDescent="0.2">
      <c r="B150" s="96" t="s">
        <v>774</v>
      </c>
      <c r="C150" s="25" t="s">
        <v>685</v>
      </c>
      <c r="D150" s="77" t="s">
        <v>0</v>
      </c>
      <c r="E150" s="78">
        <v>1</v>
      </c>
      <c r="G150" s="78">
        <f t="shared" ref="G150" si="6">E150*F150</f>
        <v>0</v>
      </c>
    </row>
    <row r="151" spans="1:7" x14ac:dyDescent="0.2">
      <c r="B151" s="96" t="s">
        <v>775</v>
      </c>
      <c r="C151" s="76" t="s">
        <v>686</v>
      </c>
      <c r="D151" s="77" t="s">
        <v>0</v>
      </c>
      <c r="E151" s="78">
        <v>2</v>
      </c>
      <c r="G151" s="78">
        <f t="shared" ref="G151:G168" si="7">E151*F151</f>
        <v>0</v>
      </c>
    </row>
    <row r="152" spans="1:7" x14ac:dyDescent="0.2">
      <c r="B152" s="96" t="s">
        <v>776</v>
      </c>
      <c r="C152" s="76" t="s">
        <v>688</v>
      </c>
      <c r="D152" s="77" t="s">
        <v>0</v>
      </c>
      <c r="E152" s="78">
        <v>1</v>
      </c>
      <c r="G152" s="78">
        <f t="shared" si="7"/>
        <v>0</v>
      </c>
    </row>
    <row r="153" spans="1:7" x14ac:dyDescent="0.2">
      <c r="B153" s="96" t="s">
        <v>777</v>
      </c>
      <c r="C153" s="76" t="s">
        <v>689</v>
      </c>
      <c r="D153" s="77" t="s">
        <v>0</v>
      </c>
      <c r="E153" s="78">
        <v>5</v>
      </c>
      <c r="G153" s="78">
        <f t="shared" si="7"/>
        <v>0</v>
      </c>
    </row>
    <row r="154" spans="1:7" x14ac:dyDescent="0.2">
      <c r="B154" s="96" t="s">
        <v>778</v>
      </c>
      <c r="C154" s="76" t="s">
        <v>690</v>
      </c>
      <c r="D154" s="77" t="s">
        <v>0</v>
      </c>
      <c r="E154" s="78">
        <v>4</v>
      </c>
      <c r="G154" s="78">
        <f t="shared" si="7"/>
        <v>0</v>
      </c>
    </row>
    <row r="155" spans="1:7" x14ac:dyDescent="0.2">
      <c r="B155" s="96" t="s">
        <v>779</v>
      </c>
      <c r="C155" s="76" t="s">
        <v>691</v>
      </c>
      <c r="D155" s="77" t="s">
        <v>0</v>
      </c>
      <c r="E155" s="78">
        <v>1</v>
      </c>
      <c r="G155" s="78">
        <f t="shared" si="7"/>
        <v>0</v>
      </c>
    </row>
    <row r="156" spans="1:7" x14ac:dyDescent="0.2">
      <c r="B156" s="96" t="s">
        <v>780</v>
      </c>
      <c r="C156" s="76" t="s">
        <v>692</v>
      </c>
      <c r="D156" s="77" t="s">
        <v>0</v>
      </c>
      <c r="E156" s="78">
        <v>1</v>
      </c>
      <c r="G156" s="78">
        <f t="shared" si="7"/>
        <v>0</v>
      </c>
    </row>
    <row r="157" spans="1:7" x14ac:dyDescent="0.2">
      <c r="B157" s="96" t="s">
        <v>781</v>
      </c>
      <c r="C157" s="76" t="s">
        <v>693</v>
      </c>
      <c r="D157" s="77" t="s">
        <v>0</v>
      </c>
      <c r="E157" s="78">
        <v>1</v>
      </c>
      <c r="G157" s="78">
        <f t="shared" si="7"/>
        <v>0</v>
      </c>
    </row>
    <row r="158" spans="1:7" x14ac:dyDescent="0.2">
      <c r="B158" s="96" t="s">
        <v>14</v>
      </c>
      <c r="C158" s="76" t="s">
        <v>694</v>
      </c>
      <c r="D158" s="77" t="s">
        <v>0</v>
      </c>
      <c r="E158" s="78">
        <v>1</v>
      </c>
      <c r="G158" s="78">
        <f t="shared" si="7"/>
        <v>0</v>
      </c>
    </row>
    <row r="159" spans="1:7" x14ac:dyDescent="0.2">
      <c r="B159" s="96" t="s">
        <v>812</v>
      </c>
      <c r="C159" s="76" t="s">
        <v>695</v>
      </c>
      <c r="D159" s="77" t="s">
        <v>0</v>
      </c>
      <c r="E159" s="78">
        <v>1</v>
      </c>
      <c r="G159" s="78">
        <f t="shared" si="7"/>
        <v>0</v>
      </c>
    </row>
    <row r="160" spans="1:7" x14ac:dyDescent="0.2">
      <c r="B160" s="96" t="s">
        <v>813</v>
      </c>
      <c r="C160" s="76" t="s">
        <v>696</v>
      </c>
      <c r="D160" s="77" t="s">
        <v>0</v>
      </c>
      <c r="E160" s="78">
        <v>1</v>
      </c>
      <c r="G160" s="78">
        <f t="shared" si="7"/>
        <v>0</v>
      </c>
    </row>
    <row r="161" spans="1:7" x14ac:dyDescent="0.2">
      <c r="B161" s="96" t="s">
        <v>814</v>
      </c>
      <c r="C161" s="76" t="s">
        <v>697</v>
      </c>
      <c r="D161" s="77" t="s">
        <v>0</v>
      </c>
      <c r="E161" s="78">
        <v>1</v>
      </c>
      <c r="G161" s="78">
        <f t="shared" si="7"/>
        <v>0</v>
      </c>
    </row>
    <row r="162" spans="1:7" x14ac:dyDescent="0.2">
      <c r="B162" s="96" t="s">
        <v>815</v>
      </c>
      <c r="C162" s="76" t="s">
        <v>698</v>
      </c>
      <c r="D162" s="77" t="s">
        <v>0</v>
      </c>
      <c r="E162" s="78">
        <v>1</v>
      </c>
      <c r="G162" s="78">
        <f t="shared" si="7"/>
        <v>0</v>
      </c>
    </row>
    <row r="163" spans="1:7" x14ac:dyDescent="0.2">
      <c r="B163" s="96" t="s">
        <v>816</v>
      </c>
      <c r="C163" s="76" t="s">
        <v>699</v>
      </c>
      <c r="D163" s="77" t="s">
        <v>0</v>
      </c>
      <c r="E163" s="78">
        <v>1</v>
      </c>
      <c r="G163" s="78">
        <f t="shared" si="7"/>
        <v>0</v>
      </c>
    </row>
    <row r="164" spans="1:7" x14ac:dyDescent="0.2">
      <c r="B164" s="96" t="s">
        <v>817</v>
      </c>
      <c r="C164" s="76" t="s">
        <v>700</v>
      </c>
      <c r="D164" s="77" t="s">
        <v>0</v>
      </c>
      <c r="E164" s="78">
        <v>2</v>
      </c>
      <c r="G164" s="78">
        <f t="shared" si="7"/>
        <v>0</v>
      </c>
    </row>
    <row r="165" spans="1:7" x14ac:dyDescent="0.2">
      <c r="B165" s="96" t="s">
        <v>818</v>
      </c>
      <c r="C165" s="76" t="s">
        <v>701</v>
      </c>
      <c r="D165" s="77" t="s">
        <v>0</v>
      </c>
      <c r="E165" s="78">
        <v>1</v>
      </c>
      <c r="G165" s="78">
        <f t="shared" si="7"/>
        <v>0</v>
      </c>
    </row>
    <row r="166" spans="1:7" x14ac:dyDescent="0.2">
      <c r="B166" s="96" t="s">
        <v>819</v>
      </c>
      <c r="C166" s="76" t="s">
        <v>702</v>
      </c>
      <c r="D166" s="77" t="s">
        <v>0</v>
      </c>
      <c r="E166" s="78">
        <v>1</v>
      </c>
      <c r="G166" s="78">
        <f t="shared" si="7"/>
        <v>0</v>
      </c>
    </row>
    <row r="167" spans="1:7" x14ac:dyDescent="0.2">
      <c r="B167" s="96" t="s">
        <v>821</v>
      </c>
      <c r="C167" s="76" t="s">
        <v>703</v>
      </c>
      <c r="D167" s="77" t="s">
        <v>0</v>
      </c>
      <c r="E167" s="78">
        <v>1</v>
      </c>
      <c r="G167" s="78">
        <f t="shared" si="7"/>
        <v>0</v>
      </c>
    </row>
    <row r="168" spans="1:7" x14ac:dyDescent="0.2">
      <c r="B168" s="96" t="s">
        <v>820</v>
      </c>
      <c r="C168" s="76" t="s">
        <v>704</v>
      </c>
      <c r="D168" s="77" t="s">
        <v>0</v>
      </c>
      <c r="E168" s="78">
        <v>1</v>
      </c>
      <c r="G168" s="78">
        <f t="shared" si="7"/>
        <v>0</v>
      </c>
    </row>
    <row r="170" spans="1:7" ht="144" x14ac:dyDescent="0.2">
      <c r="A170" s="75">
        <v>2</v>
      </c>
      <c r="B170" s="96">
        <v>6</v>
      </c>
      <c r="C170" s="25" t="s">
        <v>785</v>
      </c>
    </row>
    <row r="171" spans="1:7" x14ac:dyDescent="0.2">
      <c r="B171" s="96" t="s">
        <v>668</v>
      </c>
      <c r="C171" s="25" t="s">
        <v>653</v>
      </c>
      <c r="D171" s="82" t="s">
        <v>0</v>
      </c>
      <c r="E171" s="81">
        <v>8</v>
      </c>
      <c r="G171" s="78">
        <f t="shared" ref="G171:G182" si="8">E171*F171</f>
        <v>0</v>
      </c>
    </row>
    <row r="172" spans="1:7" x14ac:dyDescent="0.2">
      <c r="B172" s="96" t="s">
        <v>669</v>
      </c>
      <c r="C172" s="25" t="s">
        <v>654</v>
      </c>
      <c r="D172" s="82" t="s">
        <v>0</v>
      </c>
      <c r="E172" s="81">
        <v>3</v>
      </c>
      <c r="G172" s="78">
        <f t="shared" si="8"/>
        <v>0</v>
      </c>
    </row>
    <row r="173" spans="1:7" x14ac:dyDescent="0.2">
      <c r="B173" s="96" t="s">
        <v>670</v>
      </c>
      <c r="C173" s="25" t="s">
        <v>655</v>
      </c>
      <c r="D173" s="82" t="s">
        <v>0</v>
      </c>
      <c r="E173" s="81">
        <v>3</v>
      </c>
      <c r="G173" s="78">
        <f t="shared" si="8"/>
        <v>0</v>
      </c>
    </row>
    <row r="174" spans="1:7" x14ac:dyDescent="0.2">
      <c r="B174" s="96" t="s">
        <v>773</v>
      </c>
      <c r="C174" s="25" t="s">
        <v>656</v>
      </c>
      <c r="D174" s="82" t="s">
        <v>0</v>
      </c>
      <c r="E174" s="81">
        <v>1</v>
      </c>
      <c r="G174" s="78">
        <f t="shared" si="8"/>
        <v>0</v>
      </c>
    </row>
    <row r="175" spans="1:7" x14ac:dyDescent="0.2">
      <c r="B175" s="96" t="s">
        <v>774</v>
      </c>
      <c r="C175" s="25" t="s">
        <v>657</v>
      </c>
      <c r="D175" s="82" t="s">
        <v>0</v>
      </c>
      <c r="E175" s="81">
        <v>1</v>
      </c>
      <c r="G175" s="78">
        <f t="shared" si="8"/>
        <v>0</v>
      </c>
    </row>
    <row r="176" spans="1:7" x14ac:dyDescent="0.2">
      <c r="B176" s="96" t="s">
        <v>775</v>
      </c>
      <c r="C176" s="25" t="s">
        <v>658</v>
      </c>
      <c r="D176" s="82" t="s">
        <v>0</v>
      </c>
      <c r="E176" s="81">
        <v>1</v>
      </c>
      <c r="G176" s="78">
        <f t="shared" si="8"/>
        <v>0</v>
      </c>
    </row>
    <row r="177" spans="1:7" x14ac:dyDescent="0.2">
      <c r="B177" s="96" t="s">
        <v>776</v>
      </c>
      <c r="C177" s="25" t="s">
        <v>659</v>
      </c>
      <c r="D177" s="82" t="s">
        <v>0</v>
      </c>
      <c r="E177" s="81">
        <v>1</v>
      </c>
      <c r="G177" s="78">
        <f t="shared" si="8"/>
        <v>0</v>
      </c>
    </row>
    <row r="178" spans="1:7" x14ac:dyDescent="0.2">
      <c r="B178" s="96" t="s">
        <v>777</v>
      </c>
      <c r="C178" s="25" t="s">
        <v>660</v>
      </c>
      <c r="D178" s="82" t="s">
        <v>0</v>
      </c>
      <c r="E178" s="81">
        <v>9</v>
      </c>
      <c r="G178" s="78">
        <f t="shared" si="8"/>
        <v>0</v>
      </c>
    </row>
    <row r="179" spans="1:7" x14ac:dyDescent="0.2">
      <c r="B179" s="96" t="s">
        <v>778</v>
      </c>
      <c r="C179" s="25" t="s">
        <v>661</v>
      </c>
      <c r="D179" s="82" t="s">
        <v>0</v>
      </c>
      <c r="E179" s="81">
        <v>2</v>
      </c>
      <c r="G179" s="78">
        <f t="shared" si="8"/>
        <v>0</v>
      </c>
    </row>
    <row r="180" spans="1:7" x14ac:dyDescent="0.2">
      <c r="B180" s="96" t="s">
        <v>779</v>
      </c>
      <c r="C180" s="25" t="s">
        <v>662</v>
      </c>
      <c r="D180" s="82" t="s">
        <v>0</v>
      </c>
      <c r="E180" s="81">
        <v>1</v>
      </c>
      <c r="G180" s="78">
        <f t="shared" si="8"/>
        <v>0</v>
      </c>
    </row>
    <row r="181" spans="1:7" ht="24" x14ac:dyDescent="0.2">
      <c r="B181" s="96" t="s">
        <v>780</v>
      </c>
      <c r="C181" s="25" t="s">
        <v>663</v>
      </c>
      <c r="D181" s="77" t="s">
        <v>0</v>
      </c>
      <c r="E181" s="81">
        <v>5</v>
      </c>
      <c r="G181" s="78">
        <f t="shared" si="8"/>
        <v>0</v>
      </c>
    </row>
    <row r="182" spans="1:7" x14ac:dyDescent="0.2">
      <c r="B182" s="96" t="s">
        <v>781</v>
      </c>
      <c r="C182" s="25" t="s">
        <v>406</v>
      </c>
      <c r="D182" s="77" t="s">
        <v>172</v>
      </c>
      <c r="E182" s="81">
        <v>30</v>
      </c>
      <c r="G182" s="78">
        <f t="shared" si="8"/>
        <v>0</v>
      </c>
    </row>
    <row r="183" spans="1:7" x14ac:dyDescent="0.2">
      <c r="C183" s="25"/>
      <c r="E183" s="81"/>
    </row>
    <row r="184" spans="1:7" ht="96" x14ac:dyDescent="0.2">
      <c r="A184" s="75">
        <v>2</v>
      </c>
      <c r="B184" s="96">
        <v>7</v>
      </c>
      <c r="C184" s="25" t="s">
        <v>786</v>
      </c>
      <c r="D184" s="77" t="s">
        <v>0</v>
      </c>
      <c r="E184" s="81">
        <v>7</v>
      </c>
      <c r="G184" s="78">
        <f t="shared" ref="G184" si="9">E184*F184</f>
        <v>0</v>
      </c>
    </row>
    <row r="186" spans="1:7" ht="84" x14ac:dyDescent="0.2">
      <c r="A186" s="75">
        <v>2</v>
      </c>
      <c r="B186" s="96">
        <v>8</v>
      </c>
      <c r="C186" s="76" t="s">
        <v>787</v>
      </c>
      <c r="D186" s="77" t="s">
        <v>3</v>
      </c>
      <c r="E186" s="78">
        <v>1</v>
      </c>
      <c r="G186" s="78">
        <f>E186*F186</f>
        <v>0</v>
      </c>
    </row>
    <row r="188" spans="1:7" ht="168" x14ac:dyDescent="0.2">
      <c r="A188" s="75">
        <v>2</v>
      </c>
      <c r="B188" s="96">
        <v>9</v>
      </c>
      <c r="C188" s="76" t="s">
        <v>766</v>
      </c>
    </row>
    <row r="189" spans="1:7" ht="24" x14ac:dyDescent="0.2">
      <c r="B189" s="96" t="s">
        <v>668</v>
      </c>
      <c r="C189" s="76" t="s">
        <v>48</v>
      </c>
      <c r="D189" s="77" t="s">
        <v>0</v>
      </c>
      <c r="E189" s="81">
        <v>5</v>
      </c>
      <c r="G189" s="78">
        <f t="shared" ref="G189:G191" si="10">E189*F189</f>
        <v>0</v>
      </c>
    </row>
    <row r="190" spans="1:7" x14ac:dyDescent="0.2">
      <c r="B190" s="96" t="s">
        <v>669</v>
      </c>
      <c r="C190" s="76" t="s">
        <v>47</v>
      </c>
      <c r="D190" s="77" t="s">
        <v>0</v>
      </c>
      <c r="E190" s="78">
        <v>1</v>
      </c>
      <c r="G190" s="78">
        <f t="shared" si="10"/>
        <v>0</v>
      </c>
    </row>
    <row r="191" spans="1:7" ht="24" x14ac:dyDescent="0.2">
      <c r="B191" s="96" t="s">
        <v>670</v>
      </c>
      <c r="C191" s="76" t="s">
        <v>52</v>
      </c>
      <c r="D191" s="77" t="s">
        <v>3</v>
      </c>
      <c r="E191" s="78">
        <v>1</v>
      </c>
      <c r="G191" s="78">
        <f t="shared" si="10"/>
        <v>0</v>
      </c>
    </row>
    <row r="192" spans="1:7" ht="36" x14ac:dyDescent="0.2">
      <c r="B192" s="96" t="s">
        <v>773</v>
      </c>
      <c r="C192" s="76" t="s">
        <v>392</v>
      </c>
      <c r="D192" s="77" t="s">
        <v>3</v>
      </c>
      <c r="E192" s="78">
        <v>1</v>
      </c>
      <c r="G192" s="78">
        <f>E192*F192</f>
        <v>0</v>
      </c>
    </row>
    <row r="194" spans="1:7" ht="84" x14ac:dyDescent="0.2">
      <c r="A194" s="75">
        <v>2</v>
      </c>
      <c r="B194" s="96">
        <v>10</v>
      </c>
      <c r="C194" s="25" t="s">
        <v>167</v>
      </c>
      <c r="D194" s="77" t="s">
        <v>3</v>
      </c>
      <c r="E194" s="78">
        <v>1</v>
      </c>
      <c r="G194" s="78">
        <f>E194*F194</f>
        <v>0</v>
      </c>
    </row>
    <row r="196" spans="1:7" ht="84" x14ac:dyDescent="0.2">
      <c r="A196" s="75">
        <v>2</v>
      </c>
      <c r="B196" s="96">
        <v>11</v>
      </c>
      <c r="C196" s="25" t="s">
        <v>60</v>
      </c>
      <c r="D196" s="77" t="s">
        <v>3</v>
      </c>
      <c r="E196" s="78">
        <v>1</v>
      </c>
      <c r="G196" s="78">
        <f>E196*F196</f>
        <v>0</v>
      </c>
    </row>
    <row r="198" spans="1:7" ht="108" x14ac:dyDescent="0.2">
      <c r="A198" s="75">
        <v>2</v>
      </c>
      <c r="B198" s="96">
        <v>12</v>
      </c>
      <c r="C198" s="76" t="s">
        <v>61</v>
      </c>
      <c r="D198" s="77" t="s">
        <v>3</v>
      </c>
      <c r="E198" s="78">
        <v>1</v>
      </c>
      <c r="G198" s="78">
        <f>E198*F198</f>
        <v>0</v>
      </c>
    </row>
    <row r="200" spans="1:7" ht="132" x14ac:dyDescent="0.2">
      <c r="A200" s="75">
        <v>2</v>
      </c>
      <c r="B200" s="96">
        <v>13</v>
      </c>
      <c r="C200" s="76" t="s">
        <v>788</v>
      </c>
      <c r="D200" s="77" t="s">
        <v>4</v>
      </c>
      <c r="E200" s="81">
        <v>75</v>
      </c>
      <c r="G200" s="78">
        <f>E200*F200</f>
        <v>0</v>
      </c>
    </row>
    <row r="201" spans="1:7" x14ac:dyDescent="0.2">
      <c r="C201" s="25"/>
      <c r="E201" s="81"/>
    </row>
    <row r="202" spans="1:7" ht="72" x14ac:dyDescent="0.2">
      <c r="A202" s="75">
        <v>2</v>
      </c>
      <c r="B202" s="96">
        <v>14</v>
      </c>
      <c r="C202" s="76" t="s">
        <v>789</v>
      </c>
      <c r="D202" s="77" t="s">
        <v>3</v>
      </c>
      <c r="E202" s="81">
        <v>1</v>
      </c>
      <c r="G202" s="78">
        <f>E202*F202</f>
        <v>0</v>
      </c>
    </row>
    <row r="203" spans="1:7" x14ac:dyDescent="0.2">
      <c r="E203" s="81"/>
    </row>
    <row r="204" spans="1:7" ht="96" x14ac:dyDescent="0.2">
      <c r="A204" s="75">
        <v>2</v>
      </c>
      <c r="B204" s="96">
        <v>15</v>
      </c>
      <c r="C204" s="76" t="s">
        <v>596</v>
      </c>
      <c r="D204" s="77" t="s">
        <v>3</v>
      </c>
      <c r="E204" s="81">
        <v>1</v>
      </c>
      <c r="G204" s="78">
        <f>E204*F204</f>
        <v>0</v>
      </c>
    </row>
    <row r="205" spans="1:7" x14ac:dyDescent="0.2">
      <c r="E205" s="81"/>
    </row>
    <row r="206" spans="1:7" ht="120" x14ac:dyDescent="0.2">
      <c r="A206" s="75">
        <v>2</v>
      </c>
      <c r="B206" s="98">
        <v>16</v>
      </c>
      <c r="C206" s="76" t="s">
        <v>790</v>
      </c>
      <c r="D206" s="77" t="s">
        <v>172</v>
      </c>
      <c r="E206" s="81">
        <v>200</v>
      </c>
      <c r="G206" s="78">
        <f>E206*F206</f>
        <v>0</v>
      </c>
    </row>
    <row r="207" spans="1:7" x14ac:dyDescent="0.2">
      <c r="E207" s="81"/>
    </row>
    <row r="208" spans="1:7" ht="72" x14ac:dyDescent="0.2">
      <c r="A208" s="75">
        <v>2</v>
      </c>
      <c r="B208" s="96">
        <v>17</v>
      </c>
      <c r="C208" s="76" t="s">
        <v>791</v>
      </c>
      <c r="D208" s="77" t="s">
        <v>172</v>
      </c>
      <c r="E208" s="81">
        <v>130</v>
      </c>
      <c r="G208" s="78">
        <f>E208*F208</f>
        <v>0</v>
      </c>
    </row>
    <row r="209" spans="1:7" x14ac:dyDescent="0.2">
      <c r="E209" s="81"/>
    </row>
    <row r="210" spans="1:7" ht="84" x14ac:dyDescent="0.2">
      <c r="A210" s="75">
        <v>2</v>
      </c>
      <c r="B210" s="96">
        <v>18</v>
      </c>
      <c r="C210" s="76" t="s">
        <v>792</v>
      </c>
      <c r="D210" s="77" t="s">
        <v>172</v>
      </c>
      <c r="E210" s="81">
        <v>30</v>
      </c>
      <c r="G210" s="78">
        <f>E210*F210</f>
        <v>0</v>
      </c>
    </row>
    <row r="211" spans="1:7" x14ac:dyDescent="0.2">
      <c r="E211" s="81"/>
    </row>
    <row r="212" spans="1:7" ht="108" x14ac:dyDescent="0.2">
      <c r="A212" s="75">
        <v>2</v>
      </c>
      <c r="B212" s="96">
        <v>19</v>
      </c>
      <c r="C212" s="76" t="s">
        <v>793</v>
      </c>
      <c r="D212" s="77" t="s">
        <v>3</v>
      </c>
      <c r="E212" s="81">
        <v>1</v>
      </c>
      <c r="G212" s="78">
        <f>E212*F212</f>
        <v>0</v>
      </c>
    </row>
    <row r="213" spans="1:7" x14ac:dyDescent="0.2">
      <c r="E213" s="81"/>
    </row>
    <row r="214" spans="1:7" ht="72" x14ac:dyDescent="0.2">
      <c r="A214" s="75">
        <v>2</v>
      </c>
      <c r="B214" s="96">
        <v>20</v>
      </c>
      <c r="C214" s="76" t="s">
        <v>169</v>
      </c>
      <c r="D214" s="77" t="s">
        <v>0</v>
      </c>
      <c r="E214" s="81">
        <v>3</v>
      </c>
      <c r="G214" s="78">
        <f>E214*F214</f>
        <v>0</v>
      </c>
    </row>
    <row r="215" spans="1:7" x14ac:dyDescent="0.2">
      <c r="E215" s="81"/>
    </row>
    <row r="216" spans="1:7" ht="72" x14ac:dyDescent="0.2">
      <c r="A216" s="75">
        <v>2</v>
      </c>
      <c r="B216" s="96">
        <v>21</v>
      </c>
      <c r="C216" s="76" t="s">
        <v>794</v>
      </c>
      <c r="D216" s="77" t="s">
        <v>4</v>
      </c>
      <c r="E216" s="81">
        <v>60</v>
      </c>
      <c r="G216" s="78">
        <f>E216*F216</f>
        <v>0</v>
      </c>
    </row>
    <row r="217" spans="1:7" x14ac:dyDescent="0.2">
      <c r="E217" s="81"/>
    </row>
    <row r="218" spans="1:7" x14ac:dyDescent="0.2">
      <c r="C218" s="80" t="s">
        <v>117</v>
      </c>
    </row>
    <row r="220" spans="1:7" ht="84" x14ac:dyDescent="0.2">
      <c r="A220" s="75">
        <v>2</v>
      </c>
      <c r="B220" s="96">
        <v>22</v>
      </c>
      <c r="C220" s="76" t="s">
        <v>795</v>
      </c>
      <c r="D220" s="77" t="s">
        <v>4</v>
      </c>
      <c r="E220" s="81">
        <v>430</v>
      </c>
      <c r="G220" s="78">
        <f>E220*F220</f>
        <v>0</v>
      </c>
    </row>
    <row r="222" spans="1:7" ht="216" x14ac:dyDescent="0.2">
      <c r="A222" s="75">
        <v>2</v>
      </c>
      <c r="B222" s="96">
        <v>23</v>
      </c>
      <c r="C222" s="25" t="s">
        <v>796</v>
      </c>
      <c r="D222" s="77" t="s">
        <v>5</v>
      </c>
      <c r="E222" s="81">
        <v>110</v>
      </c>
      <c r="G222" s="78">
        <f>E222*F222</f>
        <v>0</v>
      </c>
    </row>
    <row r="224" spans="1:7" ht="180" x14ac:dyDescent="0.2">
      <c r="A224" s="75">
        <v>2</v>
      </c>
      <c r="B224" s="96">
        <v>24</v>
      </c>
      <c r="C224" s="76" t="s">
        <v>797</v>
      </c>
      <c r="D224" s="77" t="s">
        <v>5</v>
      </c>
      <c r="E224" s="81">
        <v>9</v>
      </c>
      <c r="G224" s="78">
        <f>E224*F224</f>
        <v>0</v>
      </c>
    </row>
    <row r="226" spans="1:7" ht="192" x14ac:dyDescent="0.2">
      <c r="A226" s="75">
        <v>2</v>
      </c>
      <c r="B226" s="96">
        <v>25</v>
      </c>
      <c r="C226" s="76" t="s">
        <v>798</v>
      </c>
      <c r="D226" s="77" t="s">
        <v>5</v>
      </c>
      <c r="E226" s="81">
        <v>50</v>
      </c>
      <c r="G226" s="78">
        <f>E226*F226</f>
        <v>0</v>
      </c>
    </row>
    <row r="227" spans="1:7" x14ac:dyDescent="0.2">
      <c r="E227" s="81"/>
    </row>
    <row r="228" spans="1:7" ht="84" x14ac:dyDescent="0.2">
      <c r="A228" s="75">
        <v>2</v>
      </c>
      <c r="B228" s="96">
        <v>27</v>
      </c>
      <c r="C228" s="76" t="s">
        <v>737</v>
      </c>
      <c r="D228" s="77" t="s">
        <v>5</v>
      </c>
      <c r="E228" s="81">
        <v>120</v>
      </c>
      <c r="G228" s="78">
        <f>E228*F228</f>
        <v>0</v>
      </c>
    </row>
    <row r="230" spans="1:7" ht="108" x14ac:dyDescent="0.2">
      <c r="A230" s="75">
        <v>2</v>
      </c>
      <c r="B230" s="96">
        <v>28</v>
      </c>
      <c r="C230" s="25" t="s">
        <v>799</v>
      </c>
      <c r="D230" s="77" t="s">
        <v>5</v>
      </c>
      <c r="E230" s="81">
        <v>30</v>
      </c>
      <c r="G230" s="78">
        <f>E230*F230</f>
        <v>0</v>
      </c>
    </row>
    <row r="232" spans="1:7" ht="120" x14ac:dyDescent="0.2">
      <c r="A232" s="75">
        <v>2</v>
      </c>
      <c r="B232" s="96">
        <v>29</v>
      </c>
      <c r="C232" s="76" t="s">
        <v>738</v>
      </c>
      <c r="D232" s="77" t="s">
        <v>5</v>
      </c>
      <c r="E232" s="81">
        <f>6</f>
        <v>6</v>
      </c>
      <c r="G232" s="78">
        <f>E232*F232</f>
        <v>0</v>
      </c>
    </row>
    <row r="234" spans="1:7" ht="120" x14ac:dyDescent="0.2">
      <c r="A234" s="75">
        <v>2</v>
      </c>
      <c r="B234" s="96">
        <v>30</v>
      </c>
      <c r="C234" s="76" t="s">
        <v>800</v>
      </c>
      <c r="D234" s="77" t="s">
        <v>5</v>
      </c>
      <c r="E234" s="81">
        <v>5</v>
      </c>
      <c r="G234" s="78">
        <f>E234*F234</f>
        <v>0</v>
      </c>
    </row>
    <row r="235" spans="1:7" x14ac:dyDescent="0.2">
      <c r="E235" s="81"/>
    </row>
    <row r="236" spans="1:7" ht="108" x14ac:dyDescent="0.2">
      <c r="A236" s="75">
        <v>2</v>
      </c>
      <c r="B236" s="96">
        <v>31</v>
      </c>
      <c r="C236" s="25" t="s">
        <v>801</v>
      </c>
      <c r="D236" s="77" t="s">
        <v>5</v>
      </c>
      <c r="E236" s="81">
        <v>5</v>
      </c>
      <c r="G236" s="78">
        <f>E236*F236</f>
        <v>0</v>
      </c>
    </row>
    <row r="237" spans="1:7" x14ac:dyDescent="0.2">
      <c r="C237" s="25"/>
      <c r="E237" s="81"/>
    </row>
    <row r="238" spans="1:7" ht="144" x14ac:dyDescent="0.2">
      <c r="A238" s="75">
        <v>2</v>
      </c>
      <c r="B238" s="96">
        <v>32</v>
      </c>
      <c r="C238" s="25" t="s">
        <v>802</v>
      </c>
      <c r="D238" s="77" t="s">
        <v>5</v>
      </c>
      <c r="E238" s="81">
        <v>20</v>
      </c>
      <c r="G238" s="78">
        <f>E238*F238</f>
        <v>0</v>
      </c>
    </row>
    <row r="240" spans="1:7" ht="84" x14ac:dyDescent="0.2">
      <c r="A240" s="75">
        <v>2</v>
      </c>
      <c r="B240" s="96">
        <v>33</v>
      </c>
      <c r="C240" s="76" t="s">
        <v>803</v>
      </c>
      <c r="D240" s="77" t="s">
        <v>4</v>
      </c>
      <c r="E240" s="81">
        <v>80</v>
      </c>
      <c r="G240" s="78">
        <f>E240*F240</f>
        <v>0</v>
      </c>
    </row>
    <row r="242" spans="1:7" ht="324" x14ac:dyDescent="0.2">
      <c r="A242" s="75">
        <v>2</v>
      </c>
      <c r="B242" s="96">
        <v>34</v>
      </c>
      <c r="C242" s="76" t="s">
        <v>739</v>
      </c>
      <c r="D242" s="77" t="s">
        <v>4</v>
      </c>
      <c r="E242" s="81">
        <v>500</v>
      </c>
      <c r="G242" s="78">
        <f>E242*F242</f>
        <v>0</v>
      </c>
    </row>
    <row r="244" spans="1:7" ht="108" x14ac:dyDescent="0.2">
      <c r="A244" s="75">
        <v>2</v>
      </c>
      <c r="B244" s="96">
        <v>35</v>
      </c>
      <c r="C244" s="76" t="s">
        <v>804</v>
      </c>
      <c r="D244" s="77" t="s">
        <v>0</v>
      </c>
      <c r="E244" s="81">
        <v>8</v>
      </c>
      <c r="G244" s="78">
        <f>E244*F244</f>
        <v>0</v>
      </c>
    </row>
    <row r="246" spans="1:7" ht="72" x14ac:dyDescent="0.2">
      <c r="A246" s="75">
        <v>2</v>
      </c>
      <c r="B246" s="96">
        <v>35</v>
      </c>
      <c r="C246" s="76" t="s">
        <v>805</v>
      </c>
      <c r="D246" s="77" t="s">
        <v>3</v>
      </c>
      <c r="E246" s="78">
        <v>1</v>
      </c>
      <c r="G246" s="78">
        <f>E246*F246</f>
        <v>0</v>
      </c>
    </row>
    <row r="248" spans="1:7" ht="84" x14ac:dyDescent="0.2">
      <c r="A248" s="75">
        <v>2</v>
      </c>
      <c r="B248" s="96">
        <v>36</v>
      </c>
      <c r="C248" s="76" t="s">
        <v>806</v>
      </c>
      <c r="D248" s="77" t="s">
        <v>172</v>
      </c>
      <c r="E248" s="81">
        <v>65</v>
      </c>
      <c r="G248" s="78">
        <f>E248*F248</f>
        <v>0</v>
      </c>
    </row>
    <row r="249" spans="1:7" x14ac:dyDescent="0.2">
      <c r="E249" s="81"/>
    </row>
    <row r="250" spans="1:7" ht="84" x14ac:dyDescent="0.2">
      <c r="A250" s="75">
        <v>2</v>
      </c>
      <c r="B250" s="96">
        <v>37</v>
      </c>
      <c r="C250" s="76" t="s">
        <v>822</v>
      </c>
      <c r="D250" s="77" t="s">
        <v>172</v>
      </c>
      <c r="E250" s="81">
        <v>110</v>
      </c>
      <c r="G250" s="78">
        <f>E250*F250</f>
        <v>0</v>
      </c>
    </row>
    <row r="252" spans="1:7" ht="180" x14ac:dyDescent="0.2">
      <c r="A252" s="75">
        <v>2</v>
      </c>
      <c r="B252" s="96">
        <v>38</v>
      </c>
      <c r="C252" s="76" t="s">
        <v>807</v>
      </c>
    </row>
    <row r="253" spans="1:7" x14ac:dyDescent="0.2">
      <c r="B253" s="96" t="s">
        <v>668</v>
      </c>
      <c r="C253" s="76" t="s">
        <v>62</v>
      </c>
      <c r="D253" s="77" t="s">
        <v>5</v>
      </c>
      <c r="E253" s="78">
        <v>6</v>
      </c>
      <c r="G253" s="78">
        <f>E253*F253</f>
        <v>0</v>
      </c>
    </row>
    <row r="254" spans="1:7" x14ac:dyDescent="0.2">
      <c r="B254" s="96" t="s">
        <v>669</v>
      </c>
      <c r="C254" s="76" t="s">
        <v>111</v>
      </c>
      <c r="D254" s="77" t="s">
        <v>5</v>
      </c>
      <c r="E254" s="78">
        <v>4</v>
      </c>
      <c r="G254" s="78">
        <f>E254*F254</f>
        <v>0</v>
      </c>
    </row>
    <row r="256" spans="1:7" ht="132" x14ac:dyDescent="0.2">
      <c r="A256" s="75">
        <v>2</v>
      </c>
      <c r="B256" s="96">
        <v>39</v>
      </c>
      <c r="C256" s="76" t="s">
        <v>808</v>
      </c>
      <c r="D256" s="77" t="s">
        <v>4</v>
      </c>
      <c r="E256" s="81">
        <v>200</v>
      </c>
      <c r="G256" s="78">
        <f>E256*F256</f>
        <v>0</v>
      </c>
    </row>
    <row r="258" spans="1:7" ht="276" x14ac:dyDescent="0.2">
      <c r="A258" s="75">
        <v>2</v>
      </c>
      <c r="B258" s="96">
        <v>40</v>
      </c>
      <c r="C258" s="76" t="s">
        <v>597</v>
      </c>
    </row>
    <row r="259" spans="1:7" ht="288" x14ac:dyDescent="0.2">
      <c r="B259" s="96"/>
      <c r="C259" s="76" t="s">
        <v>809</v>
      </c>
      <c r="D259" s="77" t="s">
        <v>4</v>
      </c>
      <c r="E259" s="81">
        <v>500</v>
      </c>
      <c r="G259" s="78">
        <f>E259*F259</f>
        <v>0</v>
      </c>
    </row>
    <row r="260" spans="1:7" x14ac:dyDescent="0.2">
      <c r="E260" s="81"/>
    </row>
    <row r="261" spans="1:7" ht="144" x14ac:dyDescent="0.2">
      <c r="A261" s="75">
        <v>2</v>
      </c>
      <c r="B261" s="96">
        <v>41</v>
      </c>
      <c r="C261" s="76" t="s">
        <v>810</v>
      </c>
      <c r="E261" s="81"/>
    </row>
    <row r="262" spans="1:7" x14ac:dyDescent="0.2">
      <c r="B262" s="96" t="s">
        <v>668</v>
      </c>
      <c r="C262" s="76" t="s">
        <v>632</v>
      </c>
      <c r="D262" s="77" t="s">
        <v>14</v>
      </c>
      <c r="E262" s="81">
        <v>100</v>
      </c>
      <c r="G262" s="78">
        <f t="shared" ref="G262:G264" si="11">E262*F262</f>
        <v>0</v>
      </c>
    </row>
    <row r="263" spans="1:7" x14ac:dyDescent="0.2">
      <c r="B263" s="96" t="s">
        <v>669</v>
      </c>
      <c r="C263" s="76" t="s">
        <v>631</v>
      </c>
      <c r="D263" s="77" t="s">
        <v>14</v>
      </c>
      <c r="E263" s="81">
        <v>250</v>
      </c>
      <c r="G263" s="78">
        <f t="shared" si="11"/>
        <v>0</v>
      </c>
    </row>
    <row r="264" spans="1:7" x14ac:dyDescent="0.2">
      <c r="B264" s="96" t="s">
        <v>670</v>
      </c>
      <c r="C264" s="76" t="s">
        <v>168</v>
      </c>
      <c r="D264" s="77" t="s">
        <v>14</v>
      </c>
      <c r="E264" s="81">
        <v>250</v>
      </c>
      <c r="G264" s="78">
        <f t="shared" si="11"/>
        <v>0</v>
      </c>
    </row>
    <row r="265" spans="1:7" x14ac:dyDescent="0.2">
      <c r="B265" s="96" t="s">
        <v>773</v>
      </c>
      <c r="C265" s="76" t="s">
        <v>630</v>
      </c>
      <c r="D265" s="77" t="s">
        <v>14</v>
      </c>
      <c r="E265" s="81">
        <v>100</v>
      </c>
      <c r="G265" s="78">
        <f t="shared" ref="G265" si="12">E265*F265</f>
        <v>0</v>
      </c>
    </row>
    <row r="267" spans="1:7" ht="108" x14ac:dyDescent="0.2">
      <c r="A267" s="75">
        <v>2</v>
      </c>
      <c r="B267" s="96">
        <v>41</v>
      </c>
      <c r="C267" s="76" t="s">
        <v>63</v>
      </c>
      <c r="D267" s="77" t="s">
        <v>4</v>
      </c>
      <c r="E267" s="81">
        <v>500</v>
      </c>
      <c r="G267" s="78">
        <f>E267*F267</f>
        <v>0</v>
      </c>
    </row>
    <row r="269" spans="1:7" ht="324" x14ac:dyDescent="0.2">
      <c r="A269" s="75">
        <v>2</v>
      </c>
      <c r="B269" s="96">
        <v>42</v>
      </c>
      <c r="C269" s="76" t="s">
        <v>811</v>
      </c>
      <c r="D269" s="77" t="s">
        <v>4</v>
      </c>
      <c r="E269" s="81">
        <v>900</v>
      </c>
      <c r="G269" s="78">
        <f>E269*F269</f>
        <v>0</v>
      </c>
    </row>
    <row r="271" spans="1:7" ht="204" x14ac:dyDescent="0.2">
      <c r="A271" s="75">
        <v>2</v>
      </c>
      <c r="B271" s="96">
        <v>43</v>
      </c>
      <c r="C271" s="76" t="s">
        <v>767</v>
      </c>
      <c r="D271" s="77" t="s">
        <v>4</v>
      </c>
      <c r="E271" s="81">
        <v>250</v>
      </c>
      <c r="G271" s="78">
        <f>E271*F271</f>
        <v>0</v>
      </c>
    </row>
    <row r="272" spans="1:7" x14ac:dyDescent="0.2">
      <c r="B272" s="4"/>
      <c r="E272" s="81"/>
    </row>
    <row r="273" spans="1:7" ht="84" x14ac:dyDescent="0.2">
      <c r="A273" s="75">
        <v>2</v>
      </c>
      <c r="B273" s="96">
        <v>44</v>
      </c>
      <c r="C273" s="76" t="s">
        <v>768</v>
      </c>
      <c r="D273" s="77" t="s">
        <v>0</v>
      </c>
      <c r="E273" s="81">
        <v>3</v>
      </c>
      <c r="G273" s="78">
        <f>E273*F273</f>
        <v>0</v>
      </c>
    </row>
    <row r="274" spans="1:7" x14ac:dyDescent="0.2">
      <c r="E274" s="81"/>
    </row>
    <row r="275" spans="1:7" ht="84" x14ac:dyDescent="0.2">
      <c r="A275" s="75">
        <v>2</v>
      </c>
      <c r="B275" s="96">
        <v>45</v>
      </c>
      <c r="C275" s="86" t="s">
        <v>740</v>
      </c>
      <c r="D275" s="77" t="s">
        <v>3</v>
      </c>
      <c r="E275" s="81">
        <v>1</v>
      </c>
      <c r="G275" s="78">
        <f>E275*F275</f>
        <v>0</v>
      </c>
    </row>
    <row r="277" spans="1:7" s="74" customFormat="1" x14ac:dyDescent="0.2">
      <c r="A277" s="69">
        <v>2</v>
      </c>
      <c r="B277" s="69"/>
      <c r="C277" s="70" t="str">
        <f>_xlfn.TEXTJOIN(" ",TRUE,C98,"ukupno:")</f>
        <v>Demontaža razgradnja i zaštita ukupno:</v>
      </c>
      <c r="D277" s="71"/>
      <c r="E277" s="72"/>
      <c r="F277" s="73"/>
      <c r="G277" s="72">
        <f>SUM(G99:G276)</f>
        <v>0</v>
      </c>
    </row>
    <row r="280" spans="1:7" s="74" customFormat="1" x14ac:dyDescent="0.2">
      <c r="A280" s="69">
        <v>3</v>
      </c>
      <c r="B280" s="69"/>
      <c r="C280" s="70" t="s">
        <v>112</v>
      </c>
      <c r="D280" s="71"/>
      <c r="E280" s="72"/>
      <c r="F280" s="73"/>
      <c r="G280" s="72"/>
    </row>
    <row r="282" spans="1:7" x14ac:dyDescent="0.2">
      <c r="C282" s="80" t="s">
        <v>27</v>
      </c>
    </row>
    <row r="283" spans="1:7" ht="276" x14ac:dyDescent="0.2">
      <c r="C283" s="76" t="s">
        <v>598</v>
      </c>
      <c r="F283" s="79"/>
    </row>
    <row r="284" spans="1:7" ht="180" x14ac:dyDescent="0.2">
      <c r="C284" s="76" t="s">
        <v>599</v>
      </c>
      <c r="F284" s="79"/>
    </row>
    <row r="285" spans="1:7" x14ac:dyDescent="0.2">
      <c r="F285" s="79"/>
    </row>
    <row r="286" spans="1:7" x14ac:dyDescent="0.2">
      <c r="C286" s="80" t="s">
        <v>118</v>
      </c>
      <c r="F286" s="79"/>
    </row>
    <row r="287" spans="1:7" x14ac:dyDescent="0.2">
      <c r="F287" s="79"/>
    </row>
    <row r="288" spans="1:7" ht="60" x14ac:dyDescent="0.2">
      <c r="A288" s="75">
        <v>3</v>
      </c>
      <c r="B288" s="96">
        <v>1</v>
      </c>
      <c r="C288" s="76" t="s">
        <v>64</v>
      </c>
      <c r="D288" s="77" t="s">
        <v>14</v>
      </c>
      <c r="E288" s="81">
        <v>200</v>
      </c>
      <c r="F288" s="79"/>
      <c r="G288" s="78">
        <f>E288*F288</f>
        <v>0</v>
      </c>
    </row>
    <row r="289" spans="1:7" x14ac:dyDescent="0.2">
      <c r="F289" s="79"/>
    </row>
    <row r="290" spans="1:7" ht="144" x14ac:dyDescent="0.2">
      <c r="A290" s="75">
        <v>3</v>
      </c>
      <c r="B290" s="96">
        <v>2</v>
      </c>
      <c r="C290" s="76" t="s">
        <v>600</v>
      </c>
      <c r="D290" s="77" t="s">
        <v>5</v>
      </c>
      <c r="E290" s="81">
        <v>600</v>
      </c>
      <c r="F290" s="79"/>
      <c r="G290" s="78">
        <f>E290*F290</f>
        <v>0</v>
      </c>
    </row>
    <row r="291" spans="1:7" x14ac:dyDescent="0.2">
      <c r="F291" s="79"/>
    </row>
    <row r="292" spans="1:7" ht="132" x14ac:dyDescent="0.2">
      <c r="A292" s="75">
        <v>3</v>
      </c>
      <c r="B292" s="96">
        <v>3</v>
      </c>
      <c r="C292" s="76" t="s">
        <v>65</v>
      </c>
      <c r="D292" s="77" t="s">
        <v>5</v>
      </c>
      <c r="E292" s="81">
        <v>32</v>
      </c>
      <c r="F292" s="79"/>
      <c r="G292" s="78">
        <f>E292*F292</f>
        <v>0</v>
      </c>
    </row>
    <row r="293" spans="1:7" x14ac:dyDescent="0.2">
      <c r="F293" s="79"/>
    </row>
    <row r="294" spans="1:7" ht="120" x14ac:dyDescent="0.2">
      <c r="A294" s="75">
        <v>3</v>
      </c>
      <c r="B294" s="96">
        <v>4</v>
      </c>
      <c r="C294" s="76" t="s">
        <v>66</v>
      </c>
      <c r="D294" s="77" t="s">
        <v>5</v>
      </c>
      <c r="E294" s="81">
        <v>32</v>
      </c>
      <c r="F294" s="79"/>
      <c r="G294" s="78">
        <f>E294*F294</f>
        <v>0</v>
      </c>
    </row>
    <row r="295" spans="1:7" x14ac:dyDescent="0.2">
      <c r="F295" s="79"/>
    </row>
    <row r="296" spans="1:7" x14ac:dyDescent="0.2">
      <c r="C296" s="80" t="s">
        <v>119</v>
      </c>
      <c r="F296" s="79"/>
    </row>
    <row r="297" spans="1:7" x14ac:dyDescent="0.2">
      <c r="F297" s="79"/>
    </row>
    <row r="298" spans="1:7" ht="84" x14ac:dyDescent="0.2">
      <c r="A298" s="75">
        <v>3</v>
      </c>
      <c r="B298" s="96">
        <v>5</v>
      </c>
      <c r="C298" s="76" t="s">
        <v>718</v>
      </c>
      <c r="D298" s="77" t="s">
        <v>5</v>
      </c>
      <c r="E298" s="81">
        <v>200</v>
      </c>
      <c r="F298" s="79"/>
      <c r="G298" s="78">
        <f>E298*F298</f>
        <v>0</v>
      </c>
    </row>
    <row r="299" spans="1:7" x14ac:dyDescent="0.2">
      <c r="F299" s="79"/>
    </row>
    <row r="300" spans="1:7" ht="108" x14ac:dyDescent="0.2">
      <c r="A300" s="75">
        <v>3</v>
      </c>
      <c r="B300" s="96">
        <v>6</v>
      </c>
      <c r="C300" s="76" t="s">
        <v>67</v>
      </c>
      <c r="D300" s="77" t="s">
        <v>5</v>
      </c>
      <c r="E300" s="81">
        <v>130</v>
      </c>
      <c r="F300" s="79"/>
      <c r="G300" s="78">
        <f>E300*F300</f>
        <v>0</v>
      </c>
    </row>
    <row r="301" spans="1:7" x14ac:dyDescent="0.2">
      <c r="F301" s="79"/>
    </row>
    <row r="302" spans="1:7" ht="84" x14ac:dyDescent="0.2">
      <c r="A302" s="75">
        <v>3</v>
      </c>
      <c r="B302" s="96">
        <v>7</v>
      </c>
      <c r="C302" s="76" t="s">
        <v>601</v>
      </c>
      <c r="D302" s="77" t="s">
        <v>5</v>
      </c>
      <c r="E302" s="81">
        <v>55</v>
      </c>
      <c r="F302" s="79"/>
      <c r="G302" s="78">
        <f>E302*F302</f>
        <v>0</v>
      </c>
    </row>
    <row r="303" spans="1:7" x14ac:dyDescent="0.2">
      <c r="F303" s="79"/>
    </row>
    <row r="304" spans="1:7" ht="48" x14ac:dyDescent="0.2">
      <c r="A304" s="75">
        <v>3</v>
      </c>
      <c r="B304" s="96">
        <v>8</v>
      </c>
      <c r="C304" s="76" t="s">
        <v>666</v>
      </c>
      <c r="D304" s="77" t="s">
        <v>5</v>
      </c>
      <c r="E304" s="81">
        <v>10</v>
      </c>
      <c r="F304" s="79"/>
      <c r="G304" s="78">
        <f>E304*F304</f>
        <v>0</v>
      </c>
    </row>
    <row r="306" spans="1:7" s="74" customFormat="1" x14ac:dyDescent="0.2">
      <c r="A306" s="69">
        <v>3</v>
      </c>
      <c r="B306" s="69"/>
      <c r="C306" s="70" t="str">
        <f>_xlfn.TEXTJOIN(" ",TRUE,C280,"ukupno:")</f>
        <v>Zemljani radovi ukupno:</v>
      </c>
      <c r="D306" s="71"/>
      <c r="E306" s="72"/>
      <c r="F306" s="73"/>
      <c r="G306" s="72">
        <f>SUM(G281:G305)</f>
        <v>0</v>
      </c>
    </row>
    <row r="309" spans="1:7" s="74" customFormat="1" x14ac:dyDescent="0.2">
      <c r="A309" s="69">
        <v>4</v>
      </c>
      <c r="B309" s="69"/>
      <c r="C309" s="70" t="s">
        <v>6</v>
      </c>
      <c r="D309" s="71"/>
      <c r="E309" s="72"/>
      <c r="F309" s="73"/>
      <c r="G309" s="72"/>
    </row>
    <row r="311" spans="1:7" x14ac:dyDescent="0.2">
      <c r="C311" s="76" t="s">
        <v>27</v>
      </c>
    </row>
    <row r="312" spans="1:7" ht="348" x14ac:dyDescent="0.2">
      <c r="C312" s="76" t="s">
        <v>602</v>
      </c>
    </row>
    <row r="313" spans="1:7" ht="300" x14ac:dyDescent="0.2">
      <c r="C313" s="76" t="s">
        <v>603</v>
      </c>
    </row>
    <row r="315" spans="1:7" ht="120" x14ac:dyDescent="0.2">
      <c r="A315" s="75">
        <v>4</v>
      </c>
      <c r="B315" s="96">
        <v>1</v>
      </c>
      <c r="C315" s="25" t="s">
        <v>831</v>
      </c>
    </row>
    <row r="316" spans="1:7" x14ac:dyDescent="0.2">
      <c r="B316" s="96" t="s">
        <v>668</v>
      </c>
      <c r="C316" s="76" t="s">
        <v>7</v>
      </c>
      <c r="D316" s="77" t="s">
        <v>5</v>
      </c>
      <c r="E316" s="81">
        <v>110</v>
      </c>
      <c r="G316" s="78">
        <f>E316*F316</f>
        <v>0</v>
      </c>
    </row>
    <row r="317" spans="1:7" x14ac:dyDescent="0.2">
      <c r="B317" s="96" t="s">
        <v>669</v>
      </c>
      <c r="C317" s="76" t="s">
        <v>120</v>
      </c>
      <c r="D317" s="77" t="s">
        <v>9</v>
      </c>
      <c r="E317" s="81">
        <v>13200</v>
      </c>
      <c r="G317" s="78">
        <f>E317*F317</f>
        <v>0</v>
      </c>
    </row>
    <row r="319" spans="1:7" ht="108" x14ac:dyDescent="0.2">
      <c r="A319" s="75">
        <v>4</v>
      </c>
      <c r="B319" s="96">
        <v>3</v>
      </c>
      <c r="C319" s="76" t="s">
        <v>604</v>
      </c>
    </row>
    <row r="320" spans="1:7" x14ac:dyDescent="0.2">
      <c r="B320" s="96" t="s">
        <v>668</v>
      </c>
      <c r="C320" s="76" t="s">
        <v>7</v>
      </c>
      <c r="D320" s="77" t="s">
        <v>5</v>
      </c>
      <c r="E320" s="81">
        <v>3</v>
      </c>
      <c r="G320" s="78">
        <f>E320*F320</f>
        <v>0</v>
      </c>
    </row>
    <row r="321" spans="1:7" x14ac:dyDescent="0.2">
      <c r="B321" s="96" t="s">
        <v>669</v>
      </c>
      <c r="C321" s="76" t="s">
        <v>120</v>
      </c>
      <c r="D321" s="77" t="s">
        <v>9</v>
      </c>
      <c r="E321" s="81">
        <v>360</v>
      </c>
      <c r="G321" s="78">
        <f>E321*F321</f>
        <v>0</v>
      </c>
    </row>
    <row r="323" spans="1:7" ht="120" x14ac:dyDescent="0.2">
      <c r="A323" s="75">
        <v>4</v>
      </c>
      <c r="B323" s="96">
        <v>4</v>
      </c>
      <c r="C323" s="76" t="s">
        <v>828</v>
      </c>
    </row>
    <row r="324" spans="1:7" x14ac:dyDescent="0.2">
      <c r="B324" s="96" t="s">
        <v>668</v>
      </c>
      <c r="C324" s="76" t="s">
        <v>7</v>
      </c>
      <c r="D324" s="77" t="s">
        <v>5</v>
      </c>
      <c r="E324" s="81">
        <v>70</v>
      </c>
      <c r="G324" s="78">
        <f>E324*F324</f>
        <v>0</v>
      </c>
    </row>
    <row r="325" spans="1:7" x14ac:dyDescent="0.2">
      <c r="B325" s="96" t="s">
        <v>669</v>
      </c>
      <c r="C325" s="76" t="s">
        <v>120</v>
      </c>
      <c r="D325" s="77" t="s">
        <v>9</v>
      </c>
      <c r="E325" s="81">
        <v>8400</v>
      </c>
      <c r="G325" s="78">
        <f>E325*F325</f>
        <v>0</v>
      </c>
    </row>
    <row r="327" spans="1:7" ht="60" x14ac:dyDescent="0.2">
      <c r="A327" s="75">
        <v>4</v>
      </c>
      <c r="B327" s="96">
        <v>5</v>
      </c>
      <c r="C327" s="76" t="s">
        <v>832</v>
      </c>
    </row>
    <row r="328" spans="1:7" x14ac:dyDescent="0.2">
      <c r="B328" s="96" t="s">
        <v>668</v>
      </c>
      <c r="C328" s="76" t="s">
        <v>7</v>
      </c>
      <c r="D328" s="77" t="s">
        <v>5</v>
      </c>
      <c r="E328" s="81">
        <v>31</v>
      </c>
      <c r="G328" s="78">
        <f>E328*F328</f>
        <v>0</v>
      </c>
    </row>
    <row r="329" spans="1:7" x14ac:dyDescent="0.2">
      <c r="B329" s="96" t="s">
        <v>669</v>
      </c>
      <c r="C329" s="76" t="s">
        <v>120</v>
      </c>
      <c r="D329" s="77" t="s">
        <v>9</v>
      </c>
      <c r="E329" s="81">
        <v>3720</v>
      </c>
      <c r="G329" s="78">
        <f>E329*F329</f>
        <v>0</v>
      </c>
    </row>
    <row r="330" spans="1:7" x14ac:dyDescent="0.2">
      <c r="B330" s="96" t="s">
        <v>670</v>
      </c>
      <c r="C330" s="76" t="s">
        <v>8</v>
      </c>
      <c r="D330" s="77" t="s">
        <v>4</v>
      </c>
      <c r="E330" s="81">
        <v>175</v>
      </c>
      <c r="G330" s="78">
        <f>E330*F330</f>
        <v>0</v>
      </c>
    </row>
    <row r="332" spans="1:7" ht="84" x14ac:dyDescent="0.2">
      <c r="A332" s="75">
        <v>4</v>
      </c>
      <c r="B332" s="96">
        <v>7</v>
      </c>
      <c r="C332" s="76" t="s">
        <v>121</v>
      </c>
    </row>
    <row r="333" spans="1:7" x14ac:dyDescent="0.2">
      <c r="B333" s="96" t="s">
        <v>668</v>
      </c>
      <c r="C333" s="76" t="s">
        <v>7</v>
      </c>
      <c r="D333" s="77" t="s">
        <v>5</v>
      </c>
      <c r="E333" s="81">
        <v>24</v>
      </c>
      <c r="G333" s="78">
        <f>E333*F333</f>
        <v>0</v>
      </c>
    </row>
    <row r="334" spans="1:7" x14ac:dyDescent="0.2">
      <c r="B334" s="96" t="s">
        <v>669</v>
      </c>
      <c r="C334" s="76" t="s">
        <v>120</v>
      </c>
      <c r="D334" s="77" t="s">
        <v>9</v>
      </c>
      <c r="E334" s="81">
        <v>3840</v>
      </c>
      <c r="G334" s="78">
        <f>E334*F334</f>
        <v>0</v>
      </c>
    </row>
    <row r="335" spans="1:7" x14ac:dyDescent="0.2">
      <c r="B335" s="96" t="s">
        <v>670</v>
      </c>
      <c r="C335" s="76" t="s">
        <v>8</v>
      </c>
      <c r="D335" s="77" t="s">
        <v>4</v>
      </c>
      <c r="E335" s="81">
        <v>250</v>
      </c>
      <c r="G335" s="78">
        <f>E335*F335</f>
        <v>0</v>
      </c>
    </row>
    <row r="336" spans="1:7" x14ac:dyDescent="0.2">
      <c r="E336" s="81"/>
    </row>
    <row r="337" spans="1:7" ht="96" x14ac:dyDescent="0.2">
      <c r="A337" s="75">
        <v>4</v>
      </c>
      <c r="B337" s="96">
        <v>8</v>
      </c>
      <c r="C337" s="76" t="s">
        <v>390</v>
      </c>
      <c r="E337" s="81"/>
    </row>
    <row r="338" spans="1:7" x14ac:dyDescent="0.2">
      <c r="B338" s="96" t="s">
        <v>668</v>
      </c>
      <c r="C338" s="76" t="s">
        <v>7</v>
      </c>
      <c r="D338" s="77" t="s">
        <v>5</v>
      </c>
      <c r="E338" s="81">
        <v>1.5</v>
      </c>
      <c r="G338" s="78">
        <f>E338*F338</f>
        <v>0</v>
      </c>
    </row>
    <row r="339" spans="1:7" x14ac:dyDescent="0.2">
      <c r="B339" s="96" t="s">
        <v>669</v>
      </c>
      <c r="C339" s="76" t="s">
        <v>120</v>
      </c>
      <c r="D339" s="77" t="s">
        <v>9</v>
      </c>
      <c r="E339" s="81">
        <v>240</v>
      </c>
      <c r="G339" s="78">
        <f>E339*F339</f>
        <v>0</v>
      </c>
    </row>
    <row r="340" spans="1:7" x14ac:dyDescent="0.2">
      <c r="B340" s="96" t="s">
        <v>670</v>
      </c>
      <c r="C340" s="76" t="s">
        <v>8</v>
      </c>
      <c r="D340" s="77" t="s">
        <v>4</v>
      </c>
      <c r="E340" s="81">
        <v>12</v>
      </c>
      <c r="G340" s="78">
        <f>E340*F340</f>
        <v>0</v>
      </c>
    </row>
    <row r="342" spans="1:7" ht="216" x14ac:dyDescent="0.2">
      <c r="A342" s="75">
        <v>4</v>
      </c>
      <c r="B342" s="96">
        <v>9</v>
      </c>
      <c r="C342" s="76" t="s">
        <v>830</v>
      </c>
    </row>
    <row r="343" spans="1:7" x14ac:dyDescent="0.2">
      <c r="B343" s="96" t="s">
        <v>668</v>
      </c>
      <c r="C343" s="76" t="s">
        <v>7</v>
      </c>
      <c r="D343" s="77" t="s">
        <v>5</v>
      </c>
      <c r="E343" s="81">
        <v>56</v>
      </c>
      <c r="G343" s="78">
        <f>E343*F343</f>
        <v>0</v>
      </c>
    </row>
    <row r="344" spans="1:7" x14ac:dyDescent="0.2">
      <c r="B344" s="96" t="s">
        <v>669</v>
      </c>
      <c r="C344" s="76" t="s">
        <v>120</v>
      </c>
      <c r="D344" s="77" t="s">
        <v>9</v>
      </c>
      <c r="E344" s="81">
        <v>6750</v>
      </c>
      <c r="G344" s="78">
        <f>E344*F344</f>
        <v>0</v>
      </c>
    </row>
    <row r="345" spans="1:7" x14ac:dyDescent="0.2">
      <c r="B345" s="96" t="s">
        <v>670</v>
      </c>
      <c r="C345" s="76" t="s">
        <v>389</v>
      </c>
      <c r="D345" s="77" t="s">
        <v>4</v>
      </c>
      <c r="E345" s="81">
        <v>500</v>
      </c>
      <c r="G345" s="78">
        <f>E345*F345</f>
        <v>0</v>
      </c>
    </row>
    <row r="346" spans="1:7" ht="24" x14ac:dyDescent="0.2">
      <c r="B346" s="96" t="s">
        <v>773</v>
      </c>
      <c r="C346" s="76" t="s">
        <v>122</v>
      </c>
      <c r="D346" s="77" t="s">
        <v>9</v>
      </c>
      <c r="E346" s="81">
        <v>70</v>
      </c>
      <c r="G346" s="78">
        <f>E346*F346</f>
        <v>0</v>
      </c>
    </row>
    <row r="348" spans="1:7" ht="168" x14ac:dyDescent="0.2">
      <c r="A348" s="75">
        <v>4</v>
      </c>
      <c r="B348" s="96">
        <v>10</v>
      </c>
      <c r="C348" s="76" t="s">
        <v>829</v>
      </c>
    </row>
    <row r="349" spans="1:7" x14ac:dyDescent="0.2">
      <c r="B349" s="96" t="s">
        <v>668</v>
      </c>
      <c r="C349" s="76" t="s">
        <v>7</v>
      </c>
      <c r="D349" s="77" t="s">
        <v>5</v>
      </c>
      <c r="E349" s="81">
        <v>4.5</v>
      </c>
      <c r="G349" s="78">
        <f>E349*F349</f>
        <v>0</v>
      </c>
    </row>
    <row r="350" spans="1:7" x14ac:dyDescent="0.2">
      <c r="B350" s="96" t="s">
        <v>669</v>
      </c>
      <c r="C350" s="76" t="s">
        <v>127</v>
      </c>
      <c r="D350" s="77" t="s">
        <v>9</v>
      </c>
      <c r="E350" s="81">
        <v>520</v>
      </c>
      <c r="G350" s="78">
        <f>E350*F350</f>
        <v>0</v>
      </c>
    </row>
    <row r="351" spans="1:7" x14ac:dyDescent="0.2">
      <c r="B351" s="96" t="s">
        <v>670</v>
      </c>
      <c r="C351" s="76" t="s">
        <v>605</v>
      </c>
      <c r="D351" s="77" t="s">
        <v>4</v>
      </c>
      <c r="E351" s="81">
        <v>24</v>
      </c>
      <c r="G351" s="78">
        <f>E351*F351</f>
        <v>0</v>
      </c>
    </row>
    <row r="353" spans="1:7" ht="72" x14ac:dyDescent="0.2">
      <c r="A353" s="75">
        <v>4</v>
      </c>
      <c r="B353" s="96">
        <v>11</v>
      </c>
      <c r="C353" s="76" t="s">
        <v>68</v>
      </c>
      <c r="D353" s="77" t="s">
        <v>5</v>
      </c>
      <c r="E353" s="81">
        <v>6</v>
      </c>
      <c r="G353" s="78">
        <f>E353*F353</f>
        <v>0</v>
      </c>
    </row>
    <row r="355" spans="1:7" ht="108" x14ac:dyDescent="0.2">
      <c r="A355" s="75">
        <v>4</v>
      </c>
      <c r="B355" s="108">
        <v>12</v>
      </c>
      <c r="C355" s="76" t="s">
        <v>606</v>
      </c>
      <c r="D355" s="77" t="s">
        <v>4</v>
      </c>
      <c r="E355" s="81">
        <v>600</v>
      </c>
      <c r="G355" s="78">
        <f>E355*F355</f>
        <v>0</v>
      </c>
    </row>
    <row r="356" spans="1:7" x14ac:dyDescent="0.2">
      <c r="B356" s="4"/>
      <c r="E356" s="81"/>
    </row>
    <row r="357" spans="1:7" ht="96" x14ac:dyDescent="0.2">
      <c r="A357" s="75">
        <v>4</v>
      </c>
      <c r="B357" s="96">
        <v>13</v>
      </c>
      <c r="C357" s="76" t="s">
        <v>613</v>
      </c>
      <c r="D357" s="77" t="s">
        <v>4</v>
      </c>
      <c r="E357" s="81">
        <v>750</v>
      </c>
      <c r="G357" s="78">
        <f>E357*F357</f>
        <v>0</v>
      </c>
    </row>
    <row r="359" spans="1:7" ht="108" x14ac:dyDescent="0.2">
      <c r="A359" s="75">
        <v>4</v>
      </c>
      <c r="B359" s="96">
        <v>15</v>
      </c>
      <c r="C359" s="76" t="s">
        <v>123</v>
      </c>
    </row>
    <row r="360" spans="1:7" x14ac:dyDescent="0.2">
      <c r="B360" s="96" t="s">
        <v>668</v>
      </c>
      <c r="C360" s="76" t="s">
        <v>125</v>
      </c>
      <c r="D360" s="77" t="s">
        <v>5</v>
      </c>
      <c r="E360" s="81">
        <v>44</v>
      </c>
      <c r="G360" s="78">
        <f>E360*F360</f>
        <v>0</v>
      </c>
    </row>
    <row r="361" spans="1:7" x14ac:dyDescent="0.2">
      <c r="B361" s="96" t="s">
        <v>669</v>
      </c>
      <c r="C361" s="76" t="s">
        <v>833</v>
      </c>
      <c r="D361" s="77" t="s">
        <v>9</v>
      </c>
      <c r="E361" s="81">
        <v>800</v>
      </c>
      <c r="G361" s="78">
        <f>E361*F361</f>
        <v>0</v>
      </c>
    </row>
    <row r="362" spans="1:7" x14ac:dyDescent="0.2">
      <c r="B362" s="96" t="s">
        <v>670</v>
      </c>
      <c r="C362" s="76" t="s">
        <v>124</v>
      </c>
      <c r="D362" s="77" t="s">
        <v>5</v>
      </c>
      <c r="E362" s="81">
        <v>22</v>
      </c>
      <c r="G362" s="78">
        <f>E362*F362</f>
        <v>0</v>
      </c>
    </row>
    <row r="363" spans="1:7" x14ac:dyDescent="0.2">
      <c r="E363" s="81"/>
    </row>
    <row r="364" spans="1:7" ht="72" x14ac:dyDescent="0.2">
      <c r="A364" s="75">
        <v>4</v>
      </c>
      <c r="B364" s="96">
        <v>16</v>
      </c>
      <c r="C364" s="76" t="s">
        <v>679</v>
      </c>
      <c r="E364" s="81"/>
    </row>
    <row r="365" spans="1:7" x14ac:dyDescent="0.2">
      <c r="B365" s="96" t="s">
        <v>668</v>
      </c>
      <c r="C365" s="76" t="s">
        <v>7</v>
      </c>
      <c r="D365" s="77" t="s">
        <v>5</v>
      </c>
      <c r="E365" s="81">
        <v>2</v>
      </c>
      <c r="G365" s="78">
        <f>E365*F365</f>
        <v>0</v>
      </c>
    </row>
    <row r="366" spans="1:7" x14ac:dyDescent="0.2">
      <c r="B366" s="96" t="s">
        <v>669</v>
      </c>
      <c r="C366" s="76" t="s">
        <v>120</v>
      </c>
      <c r="D366" s="77" t="s">
        <v>9</v>
      </c>
      <c r="E366" s="81">
        <v>250</v>
      </c>
      <c r="G366" s="78">
        <f>E366*F366</f>
        <v>0</v>
      </c>
    </row>
    <row r="367" spans="1:7" x14ac:dyDescent="0.2">
      <c r="E367" s="81"/>
    </row>
    <row r="368" spans="1:7" ht="204" x14ac:dyDescent="0.2">
      <c r="A368" s="75">
        <v>4</v>
      </c>
      <c r="B368" s="96">
        <v>17</v>
      </c>
      <c r="C368" s="25" t="s">
        <v>719</v>
      </c>
      <c r="D368" s="82" t="s">
        <v>172</v>
      </c>
      <c r="E368" s="81">
        <v>150</v>
      </c>
      <c r="G368" s="78">
        <f>E368*F368</f>
        <v>0</v>
      </c>
    </row>
    <row r="369" spans="1:7" x14ac:dyDescent="0.2">
      <c r="E369" s="81"/>
    </row>
    <row r="370" spans="1:7" ht="48" x14ac:dyDescent="0.2">
      <c r="A370" s="75">
        <v>4</v>
      </c>
      <c r="B370" s="96">
        <v>18</v>
      </c>
      <c r="C370" s="25" t="s">
        <v>720</v>
      </c>
      <c r="D370" s="77" t="s">
        <v>5</v>
      </c>
      <c r="E370" s="81">
        <v>150</v>
      </c>
      <c r="G370" s="78">
        <f>E370*F370</f>
        <v>0</v>
      </c>
    </row>
    <row r="371" spans="1:7" x14ac:dyDescent="0.2">
      <c r="C371" s="25"/>
      <c r="E371" s="81"/>
    </row>
    <row r="372" spans="1:7" ht="132" x14ac:dyDescent="0.2">
      <c r="A372" s="75">
        <v>4</v>
      </c>
      <c r="B372" s="96">
        <v>19</v>
      </c>
      <c r="C372" s="25" t="s">
        <v>674</v>
      </c>
      <c r="D372" s="77" t="s">
        <v>5</v>
      </c>
      <c r="E372" s="81">
        <v>150</v>
      </c>
      <c r="G372" s="78">
        <f>E372*F372</f>
        <v>0</v>
      </c>
    </row>
    <row r="373" spans="1:7" x14ac:dyDescent="0.2">
      <c r="C373" s="25"/>
      <c r="E373" s="81"/>
    </row>
    <row r="374" spans="1:7" ht="276" x14ac:dyDescent="0.2">
      <c r="A374" s="75">
        <v>4</v>
      </c>
      <c r="B374" s="96">
        <v>20</v>
      </c>
      <c r="C374" s="76" t="s">
        <v>721</v>
      </c>
      <c r="E374" s="81"/>
    </row>
    <row r="375" spans="1:7" x14ac:dyDescent="0.2">
      <c r="B375" s="96" t="s">
        <v>668</v>
      </c>
      <c r="C375" s="76" t="s">
        <v>7</v>
      </c>
      <c r="D375" s="77" t="s">
        <v>5</v>
      </c>
      <c r="E375" s="81">
        <v>5</v>
      </c>
      <c r="G375" s="78">
        <f>E375*F375</f>
        <v>0</v>
      </c>
    </row>
    <row r="376" spans="1:7" x14ac:dyDescent="0.2">
      <c r="B376" s="96" t="s">
        <v>669</v>
      </c>
      <c r="C376" s="76" t="s">
        <v>675</v>
      </c>
      <c r="D376" s="77" t="s">
        <v>4</v>
      </c>
      <c r="E376" s="81">
        <v>2.5</v>
      </c>
      <c r="G376" s="78">
        <f>E376*F376</f>
        <v>0</v>
      </c>
    </row>
    <row r="377" spans="1:7" x14ac:dyDescent="0.2">
      <c r="E377" s="81"/>
    </row>
    <row r="378" spans="1:7" ht="252" x14ac:dyDescent="0.2">
      <c r="A378" s="75">
        <v>4</v>
      </c>
      <c r="B378" s="96">
        <v>21</v>
      </c>
      <c r="C378" s="76" t="s">
        <v>676</v>
      </c>
      <c r="E378" s="81"/>
    </row>
    <row r="379" spans="1:7" x14ac:dyDescent="0.2">
      <c r="B379" s="96" t="s">
        <v>668</v>
      </c>
      <c r="C379" s="76" t="s">
        <v>7</v>
      </c>
      <c r="D379" s="77" t="s">
        <v>5</v>
      </c>
      <c r="E379" s="81">
        <v>3</v>
      </c>
      <c r="G379" s="78">
        <f>E379*F379</f>
        <v>0</v>
      </c>
    </row>
    <row r="380" spans="1:7" x14ac:dyDescent="0.2">
      <c r="B380" s="96" t="s">
        <v>669</v>
      </c>
      <c r="C380" s="76" t="s">
        <v>675</v>
      </c>
      <c r="D380" s="77" t="s">
        <v>4</v>
      </c>
      <c r="E380" s="81">
        <v>10</v>
      </c>
      <c r="G380" s="78">
        <f>E380*F380</f>
        <v>0</v>
      </c>
    </row>
    <row r="382" spans="1:7" s="74" customFormat="1" x14ac:dyDescent="0.2">
      <c r="A382" s="69">
        <v>4</v>
      </c>
      <c r="B382" s="69"/>
      <c r="C382" s="70" t="str">
        <f>_xlfn.TEXTJOIN(" ",TRUE,C309,"ukupno:")</f>
        <v>Betonski i armirano-betonski radovi ukupno:</v>
      </c>
      <c r="D382" s="71"/>
      <c r="E382" s="72"/>
      <c r="F382" s="73"/>
      <c r="G382" s="72">
        <f>SUM(G310:G381)</f>
        <v>0</v>
      </c>
    </row>
    <row r="385" spans="1:7" s="74" customFormat="1" x14ac:dyDescent="0.2">
      <c r="A385" s="69">
        <v>5</v>
      </c>
      <c r="B385" s="69"/>
      <c r="C385" s="70" t="s">
        <v>607</v>
      </c>
      <c r="D385" s="71"/>
      <c r="E385" s="72"/>
      <c r="F385" s="73"/>
      <c r="G385" s="72"/>
    </row>
    <row r="387" spans="1:7" x14ac:dyDescent="0.2">
      <c r="C387" s="76" t="s">
        <v>27</v>
      </c>
    </row>
    <row r="388" spans="1:7" ht="372" x14ac:dyDescent="0.2">
      <c r="C388" s="76" t="s">
        <v>608</v>
      </c>
    </row>
    <row r="390" spans="1:7" ht="144" x14ac:dyDescent="0.2">
      <c r="A390" s="75">
        <v>5</v>
      </c>
      <c r="B390" s="96">
        <v>1</v>
      </c>
      <c r="C390" s="76" t="s">
        <v>609</v>
      </c>
    </row>
    <row r="391" spans="1:7" x14ac:dyDescent="0.2">
      <c r="B391" s="96" t="s">
        <v>668</v>
      </c>
      <c r="C391" s="76" t="s">
        <v>132</v>
      </c>
      <c r="D391" s="77" t="s">
        <v>4</v>
      </c>
      <c r="E391" s="81">
        <v>300</v>
      </c>
      <c r="G391" s="78">
        <f t="shared" ref="G391:G392" si="13">E391*F391</f>
        <v>0</v>
      </c>
    </row>
    <row r="392" spans="1:7" x14ac:dyDescent="0.2">
      <c r="B392" s="96" t="s">
        <v>669</v>
      </c>
      <c r="C392" s="76" t="s">
        <v>133</v>
      </c>
      <c r="D392" s="77" t="s">
        <v>4</v>
      </c>
      <c r="E392" s="81">
        <v>500</v>
      </c>
      <c r="G392" s="78">
        <f t="shared" si="13"/>
        <v>0</v>
      </c>
    </row>
    <row r="394" spans="1:7" ht="216" x14ac:dyDescent="0.2">
      <c r="A394" s="75">
        <v>5</v>
      </c>
      <c r="B394" s="96">
        <v>2</v>
      </c>
      <c r="C394" s="76" t="s">
        <v>765</v>
      </c>
    </row>
    <row r="395" spans="1:7" ht="24" x14ac:dyDescent="0.2">
      <c r="B395" s="96" t="s">
        <v>668</v>
      </c>
      <c r="C395" s="76" t="s">
        <v>134</v>
      </c>
      <c r="D395" s="77" t="s">
        <v>4</v>
      </c>
      <c r="E395" s="81">
        <v>240</v>
      </c>
      <c r="G395" s="78">
        <f t="shared" ref="G395:G396" si="14">E395*F395</f>
        <v>0</v>
      </c>
    </row>
    <row r="396" spans="1:7" ht="24" x14ac:dyDescent="0.2">
      <c r="B396" s="96" t="s">
        <v>669</v>
      </c>
      <c r="C396" s="76" t="s">
        <v>135</v>
      </c>
      <c r="D396" s="77" t="s">
        <v>4</v>
      </c>
      <c r="E396" s="81">
        <v>180</v>
      </c>
      <c r="G396" s="78">
        <f t="shared" si="14"/>
        <v>0</v>
      </c>
    </row>
    <row r="398" spans="1:7" ht="180" x14ac:dyDescent="0.2">
      <c r="A398" s="75">
        <v>5</v>
      </c>
      <c r="B398" s="96">
        <v>3</v>
      </c>
      <c r="C398" s="76" t="s">
        <v>610</v>
      </c>
      <c r="D398" s="77" t="s">
        <v>4</v>
      </c>
      <c r="E398" s="81">
        <v>150</v>
      </c>
      <c r="G398" s="78">
        <f>E398*F398</f>
        <v>0</v>
      </c>
    </row>
    <row r="400" spans="1:7" ht="264" x14ac:dyDescent="0.2">
      <c r="A400" s="75">
        <v>5</v>
      </c>
      <c r="B400" s="96">
        <v>4</v>
      </c>
      <c r="C400" s="76" t="s">
        <v>611</v>
      </c>
    </row>
    <row r="401" spans="1:7" ht="348" x14ac:dyDescent="0.2">
      <c r="B401" s="96"/>
      <c r="C401" s="76" t="s">
        <v>71</v>
      </c>
    </row>
    <row r="402" spans="1:7" ht="36" x14ac:dyDescent="0.2">
      <c r="B402" s="96" t="s">
        <v>668</v>
      </c>
      <c r="C402" s="76" t="s">
        <v>137</v>
      </c>
      <c r="D402" s="82" t="s">
        <v>5</v>
      </c>
      <c r="E402" s="81">
        <v>10</v>
      </c>
      <c r="G402" s="78">
        <f t="shared" ref="G402:G403" si="15">E402*F402</f>
        <v>0</v>
      </c>
    </row>
    <row r="403" spans="1:7" ht="24" x14ac:dyDescent="0.2">
      <c r="B403" s="96" t="s">
        <v>669</v>
      </c>
      <c r="C403" s="76" t="s">
        <v>136</v>
      </c>
      <c r="D403" s="82" t="s">
        <v>5</v>
      </c>
      <c r="E403" s="81">
        <v>10</v>
      </c>
      <c r="G403" s="78">
        <f t="shared" si="15"/>
        <v>0</v>
      </c>
    </row>
    <row r="405" spans="1:7" ht="168" x14ac:dyDescent="0.2">
      <c r="A405" s="75">
        <v>5</v>
      </c>
      <c r="B405" s="96">
        <v>5</v>
      </c>
      <c r="C405" s="76" t="s">
        <v>72</v>
      </c>
    </row>
    <row r="406" spans="1:7" x14ac:dyDescent="0.2">
      <c r="B406" s="96" t="s">
        <v>668</v>
      </c>
      <c r="C406" s="76" t="s">
        <v>130</v>
      </c>
      <c r="D406" s="77" t="s">
        <v>14</v>
      </c>
      <c r="E406" s="81">
        <v>70</v>
      </c>
      <c r="G406" s="78">
        <f t="shared" ref="G406:G407" si="16">E406*F406</f>
        <v>0</v>
      </c>
    </row>
    <row r="407" spans="1:7" x14ac:dyDescent="0.2">
      <c r="B407" s="96" t="s">
        <v>669</v>
      </c>
      <c r="C407" s="76" t="s">
        <v>131</v>
      </c>
      <c r="D407" s="77" t="s">
        <v>14</v>
      </c>
      <c r="E407" s="81">
        <v>80</v>
      </c>
      <c r="G407" s="78">
        <f t="shared" si="16"/>
        <v>0</v>
      </c>
    </row>
    <row r="409" spans="1:7" ht="120" x14ac:dyDescent="0.2">
      <c r="A409" s="75">
        <v>5</v>
      </c>
      <c r="B409" s="96">
        <v>6</v>
      </c>
      <c r="C409" s="76" t="s">
        <v>405</v>
      </c>
    </row>
    <row r="410" spans="1:7" x14ac:dyDescent="0.2">
      <c r="B410" s="96" t="s">
        <v>668</v>
      </c>
      <c r="C410" s="76" t="s">
        <v>126</v>
      </c>
      <c r="D410" s="77" t="s">
        <v>4</v>
      </c>
      <c r="E410" s="81">
        <v>550</v>
      </c>
      <c r="G410" s="78">
        <f t="shared" ref="G410:G413" si="17">E410*F410</f>
        <v>0</v>
      </c>
    </row>
    <row r="411" spans="1:7" ht="24" x14ac:dyDescent="0.2">
      <c r="B411" s="96" t="s">
        <v>669</v>
      </c>
      <c r="C411" s="76" t="s">
        <v>834</v>
      </c>
      <c r="D411" s="77" t="s">
        <v>9</v>
      </c>
      <c r="E411" s="81">
        <v>5500</v>
      </c>
      <c r="G411" s="78">
        <f t="shared" si="17"/>
        <v>0</v>
      </c>
    </row>
    <row r="412" spans="1:7" ht="36" x14ac:dyDescent="0.2">
      <c r="B412" s="96" t="s">
        <v>670</v>
      </c>
      <c r="C412" s="76" t="s">
        <v>128</v>
      </c>
      <c r="D412" s="77" t="s">
        <v>9</v>
      </c>
      <c r="E412" s="81">
        <v>300</v>
      </c>
      <c r="G412" s="78">
        <f t="shared" si="17"/>
        <v>0</v>
      </c>
    </row>
    <row r="413" spans="1:7" ht="48" x14ac:dyDescent="0.2">
      <c r="B413" s="96" t="s">
        <v>773</v>
      </c>
      <c r="C413" s="76" t="s">
        <v>129</v>
      </c>
      <c r="D413" s="77" t="s">
        <v>9</v>
      </c>
      <c r="E413" s="81">
        <v>150</v>
      </c>
      <c r="G413" s="78">
        <f t="shared" si="17"/>
        <v>0</v>
      </c>
    </row>
    <row r="415" spans="1:7" ht="204" x14ac:dyDescent="0.2">
      <c r="A415" s="75">
        <v>5</v>
      </c>
      <c r="B415" s="96">
        <v>7</v>
      </c>
      <c r="C415" s="76" t="s">
        <v>170</v>
      </c>
      <c r="D415" s="77" t="s">
        <v>4</v>
      </c>
      <c r="E415" s="81">
        <v>360</v>
      </c>
      <c r="G415" s="78">
        <f>E415*F415</f>
        <v>0</v>
      </c>
    </row>
    <row r="417" spans="1:7" s="74" customFormat="1" x14ac:dyDescent="0.2">
      <c r="A417" s="69">
        <v>5</v>
      </c>
      <c r="B417" s="69"/>
      <c r="C417" s="70" t="str">
        <f>_xlfn.TEXTJOIN(" ",TRUE,C385,"ukupno:")</f>
        <v>Radovi na sanaciji konstrukcije ukupno:</v>
      </c>
      <c r="D417" s="71"/>
      <c r="E417" s="72"/>
      <c r="F417" s="73"/>
      <c r="G417" s="72">
        <f>SUM(G386:G416)</f>
        <v>0</v>
      </c>
    </row>
    <row r="420" spans="1:7" s="74" customFormat="1" x14ac:dyDescent="0.2">
      <c r="A420" s="69">
        <v>6</v>
      </c>
      <c r="B420" s="69"/>
      <c r="C420" s="70" t="s">
        <v>10</v>
      </c>
      <c r="D420" s="71"/>
      <c r="E420" s="72"/>
      <c r="F420" s="73"/>
      <c r="G420" s="72"/>
    </row>
    <row r="422" spans="1:7" x14ac:dyDescent="0.2">
      <c r="C422" s="80" t="s">
        <v>27</v>
      </c>
    </row>
    <row r="423" spans="1:7" ht="348" x14ac:dyDescent="0.2">
      <c r="C423" s="76" t="s">
        <v>722</v>
      </c>
    </row>
    <row r="425" spans="1:7" ht="96" x14ac:dyDescent="0.2">
      <c r="A425" s="75">
        <v>6</v>
      </c>
      <c r="B425" s="96">
        <v>1</v>
      </c>
      <c r="C425" s="76" t="s">
        <v>723</v>
      </c>
      <c r="D425" s="77" t="s">
        <v>4</v>
      </c>
      <c r="E425" s="81">
        <v>210</v>
      </c>
      <c r="G425" s="78">
        <f>E425*F425</f>
        <v>0</v>
      </c>
    </row>
    <row r="427" spans="1:7" ht="72" x14ac:dyDescent="0.2">
      <c r="A427" s="75">
        <v>6</v>
      </c>
      <c r="B427" s="96">
        <v>2</v>
      </c>
      <c r="C427" s="76" t="s">
        <v>73</v>
      </c>
      <c r="D427" s="77" t="s">
        <v>0</v>
      </c>
      <c r="E427" s="81">
        <v>50</v>
      </c>
      <c r="G427" s="78">
        <f>E427*F427</f>
        <v>0</v>
      </c>
    </row>
    <row r="429" spans="1:7" ht="108" x14ac:dyDescent="0.2">
      <c r="A429" s="75">
        <v>6</v>
      </c>
      <c r="B429" s="96">
        <v>3</v>
      </c>
      <c r="C429" s="76" t="s">
        <v>724</v>
      </c>
      <c r="D429" s="77" t="s">
        <v>138</v>
      </c>
      <c r="E429" s="78">
        <v>250</v>
      </c>
      <c r="G429" s="78">
        <f>E429*F429</f>
        <v>0</v>
      </c>
    </row>
    <row r="431" spans="1:7" ht="48" x14ac:dyDescent="0.2">
      <c r="A431" s="75">
        <v>6</v>
      </c>
      <c r="B431" s="96">
        <v>4</v>
      </c>
      <c r="C431" s="76" t="s">
        <v>74</v>
      </c>
    </row>
    <row r="432" spans="1:7" x14ac:dyDescent="0.2">
      <c r="B432" s="96" t="s">
        <v>668</v>
      </c>
      <c r="C432" s="76" t="s">
        <v>139</v>
      </c>
      <c r="D432" s="77" t="s">
        <v>172</v>
      </c>
      <c r="E432" s="78">
        <v>300</v>
      </c>
      <c r="G432" s="78">
        <f>E432*F432</f>
        <v>0</v>
      </c>
    </row>
    <row r="433" spans="1:7" x14ac:dyDescent="0.2">
      <c r="B433" s="96" t="s">
        <v>669</v>
      </c>
      <c r="C433" s="76" t="s">
        <v>140</v>
      </c>
      <c r="D433" s="77" t="s">
        <v>172</v>
      </c>
      <c r="E433" s="78">
        <v>100</v>
      </c>
      <c r="G433" s="78">
        <f>E433*F433</f>
        <v>0</v>
      </c>
    </row>
    <row r="434" spans="1:7" x14ac:dyDescent="0.2">
      <c r="B434" s="96" t="s">
        <v>670</v>
      </c>
      <c r="C434" s="76" t="s">
        <v>141</v>
      </c>
      <c r="D434" s="77" t="s">
        <v>172</v>
      </c>
      <c r="E434" s="78">
        <v>300</v>
      </c>
      <c r="G434" s="78">
        <f>E434*F434</f>
        <v>0</v>
      </c>
    </row>
    <row r="435" spans="1:7" x14ac:dyDescent="0.2">
      <c r="B435" s="96" t="s">
        <v>773</v>
      </c>
      <c r="C435" s="76" t="s">
        <v>142</v>
      </c>
      <c r="D435" s="77" t="s">
        <v>172</v>
      </c>
      <c r="E435" s="78">
        <v>100</v>
      </c>
      <c r="G435" s="78">
        <f>E435*F435</f>
        <v>0</v>
      </c>
    </row>
    <row r="437" spans="1:7" ht="72" x14ac:dyDescent="0.2">
      <c r="A437" s="75">
        <v>6</v>
      </c>
      <c r="B437" s="96">
        <v>5</v>
      </c>
      <c r="C437" s="76" t="s">
        <v>75</v>
      </c>
    </row>
    <row r="438" spans="1:7" x14ac:dyDescent="0.2">
      <c r="B438" s="96" t="s">
        <v>668</v>
      </c>
      <c r="C438" s="76" t="s">
        <v>143</v>
      </c>
      <c r="D438" s="77" t="s">
        <v>0</v>
      </c>
      <c r="E438" s="78">
        <v>20</v>
      </c>
      <c r="G438" s="78">
        <f t="shared" ref="G438:G443" si="18">E438*F438</f>
        <v>0</v>
      </c>
    </row>
    <row r="439" spans="1:7" x14ac:dyDescent="0.2">
      <c r="B439" s="96" t="s">
        <v>669</v>
      </c>
      <c r="C439" s="76" t="s">
        <v>144</v>
      </c>
      <c r="D439" s="77" t="s">
        <v>0</v>
      </c>
      <c r="E439" s="78">
        <v>20</v>
      </c>
      <c r="G439" s="78">
        <f t="shared" si="18"/>
        <v>0</v>
      </c>
    </row>
    <row r="440" spans="1:7" x14ac:dyDescent="0.2">
      <c r="B440" s="96" t="s">
        <v>670</v>
      </c>
      <c r="C440" s="76" t="s">
        <v>145</v>
      </c>
      <c r="D440" s="77" t="s">
        <v>0</v>
      </c>
      <c r="E440" s="78">
        <v>10</v>
      </c>
      <c r="G440" s="78">
        <f t="shared" si="18"/>
        <v>0</v>
      </c>
    </row>
    <row r="441" spans="1:7" x14ac:dyDescent="0.2">
      <c r="B441" s="96" t="s">
        <v>773</v>
      </c>
      <c r="C441" s="76" t="s">
        <v>146</v>
      </c>
      <c r="D441" s="77" t="s">
        <v>0</v>
      </c>
      <c r="E441" s="78">
        <v>20</v>
      </c>
      <c r="G441" s="78">
        <f t="shared" si="18"/>
        <v>0</v>
      </c>
    </row>
    <row r="442" spans="1:7" x14ac:dyDescent="0.2">
      <c r="B442" s="96" t="s">
        <v>774</v>
      </c>
      <c r="C442" s="76" t="s">
        <v>147</v>
      </c>
      <c r="D442" s="77" t="s">
        <v>0</v>
      </c>
      <c r="E442" s="78">
        <v>20</v>
      </c>
      <c r="G442" s="78">
        <f t="shared" si="18"/>
        <v>0</v>
      </c>
    </row>
    <row r="443" spans="1:7" x14ac:dyDescent="0.2">
      <c r="B443" s="96" t="s">
        <v>775</v>
      </c>
      <c r="C443" s="76" t="s">
        <v>148</v>
      </c>
      <c r="D443" s="77" t="s">
        <v>0</v>
      </c>
      <c r="E443" s="78">
        <v>10</v>
      </c>
      <c r="G443" s="78">
        <f t="shared" si="18"/>
        <v>0</v>
      </c>
    </row>
    <row r="445" spans="1:7" ht="120" x14ac:dyDescent="0.2">
      <c r="A445" s="75">
        <v>6</v>
      </c>
      <c r="B445" s="96">
        <v>6</v>
      </c>
      <c r="C445" s="76" t="s">
        <v>76</v>
      </c>
      <c r="D445" s="77" t="s">
        <v>4</v>
      </c>
      <c r="E445" s="81">
        <v>700</v>
      </c>
      <c r="G445" s="78">
        <f>E445*F445</f>
        <v>0</v>
      </c>
    </row>
    <row r="447" spans="1:7" ht="108" x14ac:dyDescent="0.2">
      <c r="A447" s="75">
        <v>6</v>
      </c>
      <c r="B447" s="96">
        <v>7</v>
      </c>
      <c r="C447" s="76" t="s">
        <v>825</v>
      </c>
    </row>
    <row r="448" spans="1:7" ht="300" x14ac:dyDescent="0.2">
      <c r="B448" s="96"/>
      <c r="C448" s="87" t="s">
        <v>77</v>
      </c>
      <c r="D448" s="77" t="s">
        <v>4</v>
      </c>
      <c r="E448" s="81">
        <v>300</v>
      </c>
      <c r="G448" s="78">
        <f>E448*F448</f>
        <v>0</v>
      </c>
    </row>
    <row r="450" spans="1:7" ht="120" x14ac:dyDescent="0.2">
      <c r="A450" s="75">
        <v>6</v>
      </c>
      <c r="B450" s="96">
        <v>8</v>
      </c>
      <c r="C450" s="76" t="s">
        <v>78</v>
      </c>
      <c r="D450" s="77" t="s">
        <v>4</v>
      </c>
      <c r="E450" s="81">
        <v>150</v>
      </c>
      <c r="G450" s="78">
        <f>E450*F450</f>
        <v>0</v>
      </c>
    </row>
    <row r="452" spans="1:7" ht="144" x14ac:dyDescent="0.2">
      <c r="A452" s="75">
        <v>6</v>
      </c>
      <c r="B452" s="96">
        <v>9</v>
      </c>
      <c r="C452" s="25" t="s">
        <v>407</v>
      </c>
      <c r="D452" s="82" t="s">
        <v>4</v>
      </c>
      <c r="E452" s="81">
        <v>200</v>
      </c>
      <c r="G452" s="78">
        <f>E452*F452</f>
        <v>0</v>
      </c>
    </row>
    <row r="453" spans="1:7" x14ac:dyDescent="0.2">
      <c r="C453" s="25"/>
      <c r="D453" s="82"/>
      <c r="E453" s="81"/>
    </row>
    <row r="454" spans="1:7" ht="120" x14ac:dyDescent="0.2">
      <c r="A454" s="75">
        <v>6</v>
      </c>
      <c r="B454" s="98">
        <v>11</v>
      </c>
      <c r="C454" s="76" t="s">
        <v>79</v>
      </c>
      <c r="D454" s="77" t="s">
        <v>4</v>
      </c>
      <c r="E454" s="81">
        <v>200</v>
      </c>
      <c r="G454" s="78">
        <f>E454*F454</f>
        <v>0</v>
      </c>
    </row>
    <row r="455" spans="1:7" x14ac:dyDescent="0.2">
      <c r="E455" s="81"/>
    </row>
    <row r="456" spans="1:7" ht="216" x14ac:dyDescent="0.2">
      <c r="A456" s="75">
        <v>6</v>
      </c>
      <c r="B456" s="98">
        <v>12</v>
      </c>
      <c r="C456" s="76" t="s">
        <v>672</v>
      </c>
      <c r="D456" s="77" t="s">
        <v>5</v>
      </c>
      <c r="E456" s="81">
        <v>9</v>
      </c>
      <c r="G456" s="78">
        <f>E456*F456</f>
        <v>0</v>
      </c>
    </row>
    <row r="457" spans="1:7" x14ac:dyDescent="0.2">
      <c r="E457" s="81"/>
    </row>
    <row r="458" spans="1:7" ht="84" x14ac:dyDescent="0.2">
      <c r="A458" s="75">
        <v>6</v>
      </c>
      <c r="B458" s="98">
        <v>13</v>
      </c>
      <c r="C458" s="76" t="s">
        <v>673</v>
      </c>
      <c r="D458" s="77" t="s">
        <v>172</v>
      </c>
      <c r="E458" s="81">
        <v>100</v>
      </c>
      <c r="G458" s="78">
        <f>E458*F458</f>
        <v>0</v>
      </c>
    </row>
    <row r="459" spans="1:7" x14ac:dyDescent="0.2">
      <c r="E459" s="81"/>
    </row>
    <row r="460" spans="1:7" ht="60" x14ac:dyDescent="0.2">
      <c r="A460" s="75">
        <v>6</v>
      </c>
      <c r="B460" s="96">
        <v>15</v>
      </c>
      <c r="C460" s="76" t="s">
        <v>678</v>
      </c>
      <c r="D460" s="77" t="s">
        <v>0</v>
      </c>
      <c r="E460" s="81">
        <v>10</v>
      </c>
      <c r="G460" s="78">
        <f>E460*F460</f>
        <v>0</v>
      </c>
    </row>
    <row r="461" spans="1:7" x14ac:dyDescent="0.2">
      <c r="E461" s="81"/>
    </row>
    <row r="462" spans="1:7" s="74" customFormat="1" x14ac:dyDescent="0.2">
      <c r="A462" s="69">
        <v>6</v>
      </c>
      <c r="B462" s="69"/>
      <c r="C462" s="70" t="str">
        <f>_xlfn.TEXTJOIN(" ",TRUE,C420,"ukupno:")</f>
        <v>Zidarski radovi ukupno:</v>
      </c>
      <c r="D462" s="71"/>
      <c r="E462" s="72"/>
      <c r="F462" s="73"/>
      <c r="G462" s="72">
        <f>SUM(G421:G461)</f>
        <v>0</v>
      </c>
    </row>
    <row r="465" spans="1:7" s="74" customFormat="1" x14ac:dyDescent="0.2">
      <c r="A465" s="69">
        <v>7</v>
      </c>
      <c r="B465" s="69"/>
      <c r="C465" s="70" t="s">
        <v>82</v>
      </c>
      <c r="D465" s="71"/>
      <c r="E465" s="72"/>
      <c r="F465" s="73"/>
      <c r="G465" s="72"/>
    </row>
    <row r="467" spans="1:7" x14ac:dyDescent="0.2">
      <c r="C467" s="76" t="s">
        <v>27</v>
      </c>
    </row>
    <row r="468" spans="1:7" ht="409.5" x14ac:dyDescent="0.2">
      <c r="C468" s="76" t="s">
        <v>80</v>
      </c>
    </row>
    <row r="469" spans="1:7" ht="372" x14ac:dyDescent="0.2">
      <c r="C469" s="76" t="s">
        <v>81</v>
      </c>
    </row>
    <row r="471" spans="1:7" ht="180" x14ac:dyDescent="0.2">
      <c r="A471" s="75">
        <v>7</v>
      </c>
      <c r="B471" s="96">
        <v>1</v>
      </c>
      <c r="C471" s="76" t="s">
        <v>177</v>
      </c>
      <c r="D471" s="77" t="s">
        <v>9</v>
      </c>
      <c r="E471" s="78">
        <v>8400</v>
      </c>
      <c r="G471" s="78">
        <f>E471*F471</f>
        <v>0</v>
      </c>
    </row>
    <row r="473" spans="1:7" ht="132" x14ac:dyDescent="0.2">
      <c r="A473" s="75">
        <v>7</v>
      </c>
      <c r="B473" s="96">
        <v>2</v>
      </c>
      <c r="C473" s="76" t="s">
        <v>612</v>
      </c>
      <c r="D473" s="77" t="s">
        <v>0</v>
      </c>
      <c r="E473" s="78">
        <v>4</v>
      </c>
      <c r="G473" s="78">
        <f>E473*F473</f>
        <v>0</v>
      </c>
    </row>
    <row r="475" spans="1:7" ht="324" x14ac:dyDescent="0.2">
      <c r="A475" s="75">
        <v>7</v>
      </c>
      <c r="B475" s="96">
        <v>3</v>
      </c>
      <c r="C475" s="25" t="s">
        <v>705</v>
      </c>
      <c r="D475" s="77" t="s">
        <v>9</v>
      </c>
      <c r="E475" s="78">
        <v>7200</v>
      </c>
      <c r="G475" s="78">
        <f>E475*F475</f>
        <v>0</v>
      </c>
    </row>
    <row r="476" spans="1:7" x14ac:dyDescent="0.2">
      <c r="B476" s="4"/>
      <c r="C476" s="25"/>
    </row>
    <row r="477" spans="1:7" ht="204" x14ac:dyDescent="0.2">
      <c r="A477" s="75">
        <v>7</v>
      </c>
      <c r="B477" s="96">
        <v>4</v>
      </c>
      <c r="C477" s="25" t="s">
        <v>734</v>
      </c>
      <c r="D477" s="77" t="s">
        <v>3</v>
      </c>
      <c r="E477" s="78">
        <v>3</v>
      </c>
      <c r="G477" s="78">
        <f>E477*F477</f>
        <v>0</v>
      </c>
    </row>
    <row r="478" spans="1:7" x14ac:dyDescent="0.2">
      <c r="C478" s="25"/>
    </row>
    <row r="479" spans="1:7" ht="132" x14ac:dyDescent="0.2">
      <c r="A479" s="75">
        <v>7</v>
      </c>
      <c r="B479" s="96">
        <v>5</v>
      </c>
      <c r="C479" s="25" t="s">
        <v>671</v>
      </c>
      <c r="D479" s="77" t="s">
        <v>3</v>
      </c>
      <c r="E479" s="78">
        <v>3</v>
      </c>
      <c r="G479" s="78">
        <f>E479*F479</f>
        <v>0</v>
      </c>
    </row>
    <row r="481" spans="1:7" s="74" customFormat="1" x14ac:dyDescent="0.2">
      <c r="A481" s="69">
        <v>7</v>
      </c>
      <c r="B481" s="69"/>
      <c r="C481" s="70" t="str">
        <f>_xlfn.TEXTJOIN(" ",TRUE,C465,"ukupno:")</f>
        <v>Metalne konstrukcije ukupno:</v>
      </c>
      <c r="D481" s="71"/>
      <c r="E481" s="72"/>
      <c r="F481" s="73"/>
      <c r="G481" s="72">
        <f>SUM(G466:G480)</f>
        <v>0</v>
      </c>
    </row>
    <row r="484" spans="1:7" s="74" customFormat="1" x14ac:dyDescent="0.2">
      <c r="A484" s="69">
        <v>8</v>
      </c>
      <c r="B484" s="69"/>
      <c r="C484" s="70" t="s">
        <v>11</v>
      </c>
      <c r="D484" s="71"/>
      <c r="E484" s="72"/>
      <c r="F484" s="73"/>
      <c r="G484" s="72"/>
    </row>
    <row r="486" spans="1:7" x14ac:dyDescent="0.2">
      <c r="C486" s="76" t="s">
        <v>27</v>
      </c>
    </row>
    <row r="487" spans="1:7" ht="276" x14ac:dyDescent="0.2">
      <c r="C487" s="76" t="s">
        <v>83</v>
      </c>
    </row>
    <row r="489" spans="1:7" ht="180" x14ac:dyDescent="0.2">
      <c r="A489" s="75">
        <v>8</v>
      </c>
      <c r="B489" s="96">
        <v>1</v>
      </c>
      <c r="C489" s="76" t="s">
        <v>84</v>
      </c>
      <c r="D489" s="77" t="s">
        <v>14</v>
      </c>
      <c r="E489" s="81">
        <v>220</v>
      </c>
      <c r="G489" s="78">
        <f>E489*F489</f>
        <v>0</v>
      </c>
    </row>
    <row r="490" spans="1:7" x14ac:dyDescent="0.2">
      <c r="E490" s="81"/>
    </row>
    <row r="491" spans="1:7" ht="168" x14ac:dyDescent="0.2">
      <c r="A491" s="75">
        <v>8</v>
      </c>
      <c r="B491" s="96">
        <v>2</v>
      </c>
      <c r="C491" s="76" t="s">
        <v>85</v>
      </c>
      <c r="D491" s="77" t="s">
        <v>4</v>
      </c>
      <c r="E491" s="81">
        <v>60</v>
      </c>
      <c r="G491" s="78">
        <f>E491*F491</f>
        <v>0</v>
      </c>
    </row>
    <row r="492" spans="1:7" x14ac:dyDescent="0.2">
      <c r="E492" s="81"/>
    </row>
    <row r="493" spans="1:7" ht="84" x14ac:dyDescent="0.2">
      <c r="A493" s="75">
        <v>8</v>
      </c>
      <c r="B493" s="97">
        <v>3</v>
      </c>
      <c r="C493" s="76" t="s">
        <v>86</v>
      </c>
      <c r="D493" s="77" t="s">
        <v>4</v>
      </c>
      <c r="E493" s="81">
        <v>60</v>
      </c>
      <c r="G493" s="78">
        <f>E493*F493</f>
        <v>0</v>
      </c>
    </row>
    <row r="494" spans="1:7" x14ac:dyDescent="0.2">
      <c r="E494" s="81"/>
    </row>
    <row r="495" spans="1:7" ht="240" x14ac:dyDescent="0.2">
      <c r="A495" s="75">
        <v>8</v>
      </c>
      <c r="B495" s="97">
        <v>4</v>
      </c>
      <c r="C495" s="76" t="s">
        <v>387</v>
      </c>
      <c r="D495" s="77" t="s">
        <v>4</v>
      </c>
      <c r="E495" s="81">
        <v>560</v>
      </c>
      <c r="G495" s="78">
        <f>E495*F495</f>
        <v>0</v>
      </c>
    </row>
    <row r="496" spans="1:7" x14ac:dyDescent="0.2">
      <c r="E496" s="81"/>
    </row>
    <row r="497" spans="1:7" ht="144" x14ac:dyDescent="0.2">
      <c r="A497" s="75">
        <v>8</v>
      </c>
      <c r="B497" s="97">
        <v>5</v>
      </c>
      <c r="C497" s="76" t="s">
        <v>386</v>
      </c>
      <c r="D497" s="77" t="s">
        <v>4</v>
      </c>
      <c r="E497" s="81">
        <v>440</v>
      </c>
      <c r="G497" s="78">
        <f>E497*F497</f>
        <v>0</v>
      </c>
    </row>
    <row r="498" spans="1:7" x14ac:dyDescent="0.2">
      <c r="E498" s="81"/>
    </row>
    <row r="499" spans="1:7" ht="60" x14ac:dyDescent="0.2">
      <c r="A499" s="75">
        <v>8</v>
      </c>
      <c r="B499" s="97">
        <v>6</v>
      </c>
      <c r="C499" s="76" t="s">
        <v>388</v>
      </c>
      <c r="D499" s="77" t="s">
        <v>4</v>
      </c>
      <c r="E499" s="81">
        <v>440</v>
      </c>
      <c r="G499" s="78">
        <f>E499*F499</f>
        <v>0</v>
      </c>
    </row>
    <row r="500" spans="1:7" x14ac:dyDescent="0.2">
      <c r="B500" s="4"/>
      <c r="C500" s="5"/>
      <c r="E500" s="81"/>
    </row>
    <row r="501" spans="1:7" ht="276" x14ac:dyDescent="0.2">
      <c r="A501" s="75">
        <v>8</v>
      </c>
      <c r="B501" s="97">
        <v>12</v>
      </c>
      <c r="C501" s="76" t="s">
        <v>614</v>
      </c>
      <c r="D501" s="77" t="s">
        <v>4</v>
      </c>
      <c r="E501" s="81">
        <v>40</v>
      </c>
      <c r="G501" s="78">
        <f>E501*F501</f>
        <v>0</v>
      </c>
    </row>
    <row r="502" spans="1:7" x14ac:dyDescent="0.2">
      <c r="E502" s="81"/>
    </row>
    <row r="503" spans="1:7" ht="132" x14ac:dyDescent="0.2">
      <c r="A503" s="75">
        <v>8</v>
      </c>
      <c r="B503" s="97">
        <v>13</v>
      </c>
      <c r="C503" s="76" t="s">
        <v>837</v>
      </c>
      <c r="D503" s="77" t="s">
        <v>4</v>
      </c>
      <c r="E503" s="81">
        <v>600</v>
      </c>
      <c r="G503" s="78">
        <f>E503*F503</f>
        <v>0</v>
      </c>
    </row>
    <row r="505" spans="1:7" s="74" customFormat="1" x14ac:dyDescent="0.2">
      <c r="A505" s="69">
        <v>8</v>
      </c>
      <c r="B505" s="69"/>
      <c r="C505" s="70" t="str">
        <f>_xlfn.TEXTJOIN(" ",TRUE,C484,"ukupno:")</f>
        <v>Izolaterski radovi ukupno:</v>
      </c>
      <c r="D505" s="71"/>
      <c r="E505" s="72"/>
      <c r="F505" s="73"/>
      <c r="G505" s="72">
        <f>SUM(G485:G504)</f>
        <v>0</v>
      </c>
    </row>
    <row r="508" spans="1:7" s="74" customFormat="1" x14ac:dyDescent="0.2">
      <c r="A508" s="69">
        <v>9</v>
      </c>
      <c r="B508" s="69"/>
      <c r="C508" s="70" t="s">
        <v>87</v>
      </c>
      <c r="D508" s="71"/>
      <c r="E508" s="72"/>
      <c r="F508" s="73"/>
      <c r="G508" s="72"/>
    </row>
    <row r="510" spans="1:7" x14ac:dyDescent="0.2">
      <c r="C510" s="76" t="s">
        <v>27</v>
      </c>
    </row>
    <row r="511" spans="1:7" ht="348" x14ac:dyDescent="0.2">
      <c r="C511" s="76" t="s">
        <v>615</v>
      </c>
    </row>
    <row r="513" spans="1:7" ht="312" x14ac:dyDescent="0.2">
      <c r="A513" s="75">
        <v>9</v>
      </c>
      <c r="B513" s="96">
        <v>1</v>
      </c>
      <c r="C513" s="76" t="s">
        <v>744</v>
      </c>
      <c r="D513" s="77" t="s">
        <v>5</v>
      </c>
      <c r="E513" s="78">
        <v>20</v>
      </c>
      <c r="G513" s="78">
        <f>E513*F513</f>
        <v>0</v>
      </c>
    </row>
    <row r="515" spans="1:7" ht="144" x14ac:dyDescent="0.2">
      <c r="A515" s="75">
        <v>9</v>
      </c>
      <c r="B515" s="96">
        <v>2</v>
      </c>
      <c r="C515" s="76" t="s">
        <v>730</v>
      </c>
      <c r="D515" s="77" t="s">
        <v>5</v>
      </c>
      <c r="E515" s="78">
        <v>10</v>
      </c>
      <c r="G515" s="78">
        <f>E515*F515</f>
        <v>0</v>
      </c>
    </row>
    <row r="517" spans="1:7" ht="132" x14ac:dyDescent="0.2">
      <c r="A517" s="75">
        <v>9</v>
      </c>
      <c r="B517" s="96">
        <v>3</v>
      </c>
      <c r="C517" s="76" t="s">
        <v>835</v>
      </c>
    </row>
    <row r="518" spans="1:7" x14ac:dyDescent="0.2">
      <c r="B518" s="96" t="s">
        <v>668</v>
      </c>
      <c r="C518" s="76" t="s">
        <v>152</v>
      </c>
      <c r="D518" s="77" t="s">
        <v>4</v>
      </c>
      <c r="E518" s="81">
        <v>600</v>
      </c>
      <c r="G518" s="78">
        <f t="shared" ref="G518:G519" si="19">E518*F518</f>
        <v>0</v>
      </c>
    </row>
    <row r="519" spans="1:7" x14ac:dyDescent="0.2">
      <c r="B519" s="96" t="s">
        <v>669</v>
      </c>
      <c r="C519" s="76" t="s">
        <v>151</v>
      </c>
      <c r="D519" s="77" t="s">
        <v>4</v>
      </c>
      <c r="E519" s="81">
        <v>32</v>
      </c>
      <c r="G519" s="78">
        <f t="shared" si="19"/>
        <v>0</v>
      </c>
    </row>
    <row r="520" spans="1:7" x14ac:dyDescent="0.2">
      <c r="E520" s="81"/>
    </row>
    <row r="521" spans="1:7" ht="96" x14ac:dyDescent="0.2">
      <c r="A521" s="75">
        <v>9</v>
      </c>
      <c r="B521" s="96">
        <v>4</v>
      </c>
      <c r="C521" s="76" t="s">
        <v>836</v>
      </c>
      <c r="E521" s="81"/>
    </row>
    <row r="522" spans="1:7" x14ac:dyDescent="0.2">
      <c r="B522" s="96" t="s">
        <v>668</v>
      </c>
      <c r="C522" s="76" t="s">
        <v>152</v>
      </c>
      <c r="D522" s="77" t="s">
        <v>4</v>
      </c>
      <c r="E522" s="81">
        <v>600</v>
      </c>
      <c r="G522" s="78">
        <f t="shared" ref="G522:G523" si="20">E522*F522</f>
        <v>0</v>
      </c>
    </row>
    <row r="523" spans="1:7" x14ac:dyDescent="0.2">
      <c r="B523" s="96" t="s">
        <v>669</v>
      </c>
      <c r="C523" s="76" t="s">
        <v>151</v>
      </c>
      <c r="D523" s="77" t="s">
        <v>4</v>
      </c>
      <c r="E523" s="81">
        <v>32</v>
      </c>
      <c r="G523" s="78">
        <f t="shared" si="20"/>
        <v>0</v>
      </c>
    </row>
    <row r="525" spans="1:7" ht="84" x14ac:dyDescent="0.2">
      <c r="A525" s="75">
        <v>9</v>
      </c>
      <c r="B525" s="96">
        <v>5</v>
      </c>
      <c r="C525" s="76" t="s">
        <v>616</v>
      </c>
      <c r="D525" s="77" t="s">
        <v>4</v>
      </c>
      <c r="E525" s="81">
        <v>350</v>
      </c>
      <c r="G525" s="78">
        <f>E525*F525</f>
        <v>0</v>
      </c>
    </row>
    <row r="526" spans="1:7" x14ac:dyDescent="0.2">
      <c r="E526" s="81"/>
    </row>
    <row r="527" spans="1:7" ht="180" x14ac:dyDescent="0.2">
      <c r="A527" s="75">
        <v>9</v>
      </c>
      <c r="B527" s="96">
        <v>6</v>
      </c>
      <c r="C527" s="76" t="s">
        <v>735</v>
      </c>
      <c r="D527" s="77" t="s">
        <v>4</v>
      </c>
      <c r="E527" s="81">
        <v>55</v>
      </c>
      <c r="G527" s="78">
        <f>E527*F527</f>
        <v>0</v>
      </c>
    </row>
    <row r="529" spans="1:7" s="74" customFormat="1" x14ac:dyDescent="0.2">
      <c r="A529" s="69">
        <v>9</v>
      </c>
      <c r="B529" s="69"/>
      <c r="C529" s="70" t="str">
        <f>_xlfn.TEXTJOIN(" ",TRUE,C508,"ukupno:")</f>
        <v>Tesarski radovi ukupno:</v>
      </c>
      <c r="D529" s="71"/>
      <c r="E529" s="72"/>
      <c r="F529" s="73"/>
      <c r="G529" s="72">
        <f>SUM(G509:G528)</f>
        <v>0</v>
      </c>
    </row>
    <row r="532" spans="1:7" s="74" customFormat="1" x14ac:dyDescent="0.2">
      <c r="A532" s="69">
        <v>10</v>
      </c>
      <c r="B532" s="69"/>
      <c r="C532" s="70" t="s">
        <v>12</v>
      </c>
      <c r="D532" s="71"/>
      <c r="E532" s="72"/>
      <c r="F532" s="73"/>
      <c r="G532" s="72"/>
    </row>
    <row r="534" spans="1:7" x14ac:dyDescent="0.2">
      <c r="C534" s="76" t="s">
        <v>27</v>
      </c>
    </row>
    <row r="535" spans="1:7" ht="336" x14ac:dyDescent="0.2">
      <c r="C535" s="76" t="s">
        <v>88</v>
      </c>
    </row>
    <row r="536" spans="1:7" ht="252" x14ac:dyDescent="0.2">
      <c r="C536" s="76" t="s">
        <v>617</v>
      </c>
    </row>
    <row r="538" spans="1:7" ht="120" x14ac:dyDescent="0.2">
      <c r="A538" s="75">
        <v>10</v>
      </c>
      <c r="B538" s="96">
        <v>1</v>
      </c>
      <c r="C538" s="76" t="s">
        <v>89</v>
      </c>
      <c r="D538" s="77" t="s">
        <v>14</v>
      </c>
      <c r="E538" s="78">
        <v>135</v>
      </c>
      <c r="G538" s="78">
        <f>E538*F538</f>
        <v>0</v>
      </c>
    </row>
    <row r="540" spans="1:7" ht="108" x14ac:dyDescent="0.2">
      <c r="A540" s="75">
        <v>10</v>
      </c>
      <c r="B540" s="96">
        <v>2</v>
      </c>
      <c r="C540" s="76" t="s">
        <v>90</v>
      </c>
    </row>
    <row r="541" spans="1:7" ht="24" x14ac:dyDescent="0.2">
      <c r="B541" s="96" t="s">
        <v>668</v>
      </c>
      <c r="C541" s="76" t="s">
        <v>153</v>
      </c>
      <c r="D541" s="77" t="s">
        <v>14</v>
      </c>
      <c r="E541" s="78">
        <v>75</v>
      </c>
      <c r="G541" s="78">
        <f t="shared" ref="G541:G545" si="21">E541*F541</f>
        <v>0</v>
      </c>
    </row>
    <row r="542" spans="1:7" x14ac:dyDescent="0.2">
      <c r="B542" s="96" t="s">
        <v>669</v>
      </c>
      <c r="C542" s="76" t="s">
        <v>155</v>
      </c>
      <c r="D542" s="77" t="s">
        <v>0</v>
      </c>
      <c r="E542" s="78">
        <v>20</v>
      </c>
      <c r="G542" s="78">
        <f t="shared" si="21"/>
        <v>0</v>
      </c>
    </row>
    <row r="543" spans="1:7" x14ac:dyDescent="0.2">
      <c r="B543" s="96" t="s">
        <v>670</v>
      </c>
      <c r="C543" s="76" t="s">
        <v>154</v>
      </c>
      <c r="D543" s="77" t="s">
        <v>0</v>
      </c>
      <c r="E543" s="78">
        <v>1</v>
      </c>
      <c r="G543" s="78">
        <f t="shared" si="21"/>
        <v>0</v>
      </c>
    </row>
    <row r="544" spans="1:7" ht="24" x14ac:dyDescent="0.2">
      <c r="B544" s="96" t="s">
        <v>773</v>
      </c>
      <c r="C544" s="76" t="s">
        <v>156</v>
      </c>
      <c r="D544" s="77" t="s">
        <v>0</v>
      </c>
      <c r="E544" s="78">
        <v>6</v>
      </c>
      <c r="G544" s="78">
        <f t="shared" si="21"/>
        <v>0</v>
      </c>
    </row>
    <row r="545" spans="1:7" ht="24" x14ac:dyDescent="0.2">
      <c r="B545" s="96" t="s">
        <v>774</v>
      </c>
      <c r="C545" s="76" t="s">
        <v>157</v>
      </c>
      <c r="D545" s="77" t="s">
        <v>0</v>
      </c>
      <c r="E545" s="78">
        <v>2</v>
      </c>
      <c r="G545" s="78">
        <f t="shared" si="21"/>
        <v>0</v>
      </c>
    </row>
    <row r="547" spans="1:7" ht="36" x14ac:dyDescent="0.2">
      <c r="A547" s="75">
        <v>10</v>
      </c>
      <c r="B547" s="96">
        <v>3</v>
      </c>
      <c r="C547" s="76" t="s">
        <v>91</v>
      </c>
    </row>
    <row r="548" spans="1:7" ht="36" x14ac:dyDescent="0.2">
      <c r="B548" s="96" t="s">
        <v>668</v>
      </c>
      <c r="C548" s="76" t="s">
        <v>158</v>
      </c>
      <c r="D548" s="77" t="s">
        <v>14</v>
      </c>
      <c r="E548" s="78">
        <v>40</v>
      </c>
      <c r="G548" s="78">
        <f t="shared" ref="G548:G552" si="22">E548*F548</f>
        <v>0</v>
      </c>
    </row>
    <row r="549" spans="1:7" ht="48" x14ac:dyDescent="0.2">
      <c r="B549" s="96" t="s">
        <v>669</v>
      </c>
      <c r="C549" s="76" t="s">
        <v>159</v>
      </c>
      <c r="D549" s="77" t="s">
        <v>14</v>
      </c>
      <c r="E549" s="78">
        <v>60</v>
      </c>
      <c r="G549" s="78">
        <f t="shared" si="22"/>
        <v>0</v>
      </c>
    </row>
    <row r="550" spans="1:7" ht="24" x14ac:dyDescent="0.2">
      <c r="B550" s="96" t="s">
        <v>670</v>
      </c>
      <c r="C550" s="76" t="s">
        <v>160</v>
      </c>
      <c r="D550" s="77" t="s">
        <v>14</v>
      </c>
      <c r="E550" s="78">
        <v>35</v>
      </c>
      <c r="G550" s="78">
        <f t="shared" si="22"/>
        <v>0</v>
      </c>
    </row>
    <row r="551" spans="1:7" ht="24" x14ac:dyDescent="0.2">
      <c r="B551" s="96" t="s">
        <v>773</v>
      </c>
      <c r="C551" s="76" t="s">
        <v>161</v>
      </c>
      <c r="D551" s="77" t="s">
        <v>14</v>
      </c>
      <c r="E551" s="78">
        <v>89</v>
      </c>
      <c r="G551" s="78">
        <f t="shared" si="22"/>
        <v>0</v>
      </c>
    </row>
    <row r="552" spans="1:7" x14ac:dyDescent="0.2">
      <c r="B552" s="96" t="s">
        <v>774</v>
      </c>
      <c r="C552" s="76" t="s">
        <v>162</v>
      </c>
      <c r="D552" s="77" t="s">
        <v>14</v>
      </c>
      <c r="E552" s="78">
        <v>30</v>
      </c>
      <c r="G552" s="78">
        <f t="shared" si="22"/>
        <v>0</v>
      </c>
    </row>
    <row r="553" spans="1:7" x14ac:dyDescent="0.2">
      <c r="B553" s="96" t="s">
        <v>775</v>
      </c>
      <c r="C553" s="76" t="s">
        <v>163</v>
      </c>
      <c r="D553" s="77" t="s">
        <v>14</v>
      </c>
      <c r="E553" s="78">
        <v>35</v>
      </c>
      <c r="G553" s="78">
        <f t="shared" ref="G553:G554" si="23">E553*F553</f>
        <v>0</v>
      </c>
    </row>
    <row r="554" spans="1:7" ht="24" x14ac:dyDescent="0.2">
      <c r="B554" s="96" t="s">
        <v>776</v>
      </c>
      <c r="C554" s="76" t="s">
        <v>164</v>
      </c>
      <c r="D554" s="77" t="s">
        <v>14</v>
      </c>
      <c r="E554" s="78">
        <v>150</v>
      </c>
      <c r="G554" s="78">
        <f t="shared" si="23"/>
        <v>0</v>
      </c>
    </row>
    <row r="556" spans="1:7" ht="60" x14ac:dyDescent="0.2">
      <c r="A556" s="75">
        <v>10</v>
      </c>
      <c r="B556" s="96">
        <v>4</v>
      </c>
      <c r="C556" s="76" t="s">
        <v>764</v>
      </c>
      <c r="D556" s="77" t="s">
        <v>14</v>
      </c>
      <c r="E556" s="78">
        <v>135</v>
      </c>
      <c r="G556" s="78">
        <f t="shared" ref="G556" si="24">E556*F556</f>
        <v>0</v>
      </c>
    </row>
    <row r="558" spans="1:7" ht="60" x14ac:dyDescent="0.2">
      <c r="A558" s="75">
        <v>10</v>
      </c>
      <c r="B558" s="96">
        <v>5</v>
      </c>
      <c r="C558" s="76" t="s">
        <v>92</v>
      </c>
      <c r="D558" s="77" t="s">
        <v>3</v>
      </c>
      <c r="E558" s="78">
        <v>1</v>
      </c>
      <c r="G558" s="78">
        <f>E558*F558</f>
        <v>0</v>
      </c>
    </row>
    <row r="560" spans="1:7" s="74" customFormat="1" x14ac:dyDescent="0.2">
      <c r="A560" s="69">
        <v>10</v>
      </c>
      <c r="B560" s="69"/>
      <c r="C560" s="70" t="str">
        <f>_xlfn.TEXTJOIN(" ",TRUE,C532,"ukupno:")</f>
        <v>Limarski radovi ukupno:</v>
      </c>
      <c r="D560" s="71"/>
      <c r="E560" s="72"/>
      <c r="F560" s="73"/>
      <c r="G560" s="72">
        <f>SUM(G533:G559)</f>
        <v>0</v>
      </c>
    </row>
    <row r="563" spans="1:7" s="74" customFormat="1" x14ac:dyDescent="0.2">
      <c r="A563" s="69">
        <v>12</v>
      </c>
      <c r="B563" s="69"/>
      <c r="C563" s="70" t="s">
        <v>93</v>
      </c>
      <c r="D563" s="71"/>
      <c r="E563" s="72"/>
      <c r="F563" s="73"/>
      <c r="G563" s="72"/>
    </row>
    <row r="565" spans="1:7" x14ac:dyDescent="0.2">
      <c r="C565" s="76" t="s">
        <v>27</v>
      </c>
    </row>
    <row r="566" spans="1:7" ht="288" x14ac:dyDescent="0.2">
      <c r="C566" s="76" t="s">
        <v>94</v>
      </c>
    </row>
    <row r="567" spans="1:7" ht="252" x14ac:dyDescent="0.2">
      <c r="C567" s="76" t="s">
        <v>178</v>
      </c>
    </row>
    <row r="568" spans="1:7" ht="276" x14ac:dyDescent="0.2">
      <c r="C568" s="76" t="s">
        <v>667</v>
      </c>
    </row>
    <row r="569" spans="1:7" ht="360" x14ac:dyDescent="0.2">
      <c r="C569" s="76" t="s">
        <v>179</v>
      </c>
    </row>
    <row r="570" spans="1:7" ht="324" x14ac:dyDescent="0.2">
      <c r="C570" s="76" t="s">
        <v>95</v>
      </c>
    </row>
    <row r="571" spans="1:7" ht="96" x14ac:dyDescent="0.2">
      <c r="C571" s="88" t="s">
        <v>96</v>
      </c>
    </row>
    <row r="573" spans="1:7" ht="336" x14ac:dyDescent="0.2">
      <c r="A573" s="75">
        <v>12</v>
      </c>
      <c r="B573" s="96">
        <v>1</v>
      </c>
      <c r="C573" s="76" t="s">
        <v>97</v>
      </c>
      <c r="D573" s="77" t="s">
        <v>4</v>
      </c>
      <c r="E573" s="81">
        <v>1200</v>
      </c>
      <c r="G573" s="78">
        <f>E573*F573</f>
        <v>0</v>
      </c>
    </row>
    <row r="575" spans="1:7" ht="336" x14ac:dyDescent="0.2">
      <c r="A575" s="75">
        <v>12</v>
      </c>
      <c r="B575" s="96">
        <v>2</v>
      </c>
      <c r="C575" s="76" t="s">
        <v>98</v>
      </c>
    </row>
    <row r="576" spans="1:7" ht="336" x14ac:dyDescent="0.2">
      <c r="B576" s="96"/>
      <c r="C576" s="76" t="s">
        <v>165</v>
      </c>
    </row>
    <row r="577" spans="1:8" ht="24" x14ac:dyDescent="0.2">
      <c r="B577" s="96" t="s">
        <v>668</v>
      </c>
      <c r="C577" s="76" t="s">
        <v>180</v>
      </c>
      <c r="D577" s="77" t="s">
        <v>14</v>
      </c>
      <c r="E577" s="81">
        <v>120</v>
      </c>
      <c r="G577" s="78">
        <f>E577*F577</f>
        <v>0</v>
      </c>
    </row>
    <row r="578" spans="1:8" ht="24" x14ac:dyDescent="0.2">
      <c r="B578" s="96" t="s">
        <v>669</v>
      </c>
      <c r="C578" s="76" t="s">
        <v>181</v>
      </c>
      <c r="D578" s="77" t="s">
        <v>14</v>
      </c>
      <c r="E578" s="81">
        <v>120</v>
      </c>
      <c r="G578" s="78">
        <f t="shared" ref="G578:G582" si="25">E578*F578</f>
        <v>0</v>
      </c>
    </row>
    <row r="579" spans="1:8" ht="24" x14ac:dyDescent="0.2">
      <c r="B579" s="96" t="s">
        <v>670</v>
      </c>
      <c r="C579" s="76" t="s">
        <v>182</v>
      </c>
      <c r="D579" s="77" t="s">
        <v>14</v>
      </c>
      <c r="E579" s="81">
        <v>120</v>
      </c>
      <c r="G579" s="78">
        <f t="shared" si="25"/>
        <v>0</v>
      </c>
    </row>
    <row r="580" spans="1:8" ht="24" x14ac:dyDescent="0.2">
      <c r="B580" s="96" t="s">
        <v>773</v>
      </c>
      <c r="C580" s="76" t="s">
        <v>183</v>
      </c>
      <c r="D580" s="77" t="s">
        <v>14</v>
      </c>
      <c r="E580" s="81">
        <v>25</v>
      </c>
      <c r="G580" s="78">
        <f t="shared" si="25"/>
        <v>0</v>
      </c>
    </row>
    <row r="581" spans="1:8" ht="24" x14ac:dyDescent="0.2">
      <c r="B581" s="96" t="s">
        <v>774</v>
      </c>
      <c r="C581" s="76" t="s">
        <v>184</v>
      </c>
      <c r="D581" s="77" t="s">
        <v>14</v>
      </c>
      <c r="E581" s="81">
        <v>25</v>
      </c>
      <c r="G581" s="78">
        <f t="shared" si="25"/>
        <v>0</v>
      </c>
    </row>
    <row r="582" spans="1:8" ht="24" x14ac:dyDescent="0.2">
      <c r="B582" s="96" t="s">
        <v>775</v>
      </c>
      <c r="C582" s="76" t="s">
        <v>185</v>
      </c>
      <c r="D582" s="77" t="s">
        <v>14</v>
      </c>
      <c r="E582" s="81">
        <v>15</v>
      </c>
      <c r="G582" s="78">
        <f t="shared" si="25"/>
        <v>0</v>
      </c>
    </row>
    <row r="583" spans="1:8" ht="24" x14ac:dyDescent="0.2">
      <c r="B583" s="96" t="s">
        <v>776</v>
      </c>
      <c r="C583" s="76" t="s">
        <v>186</v>
      </c>
      <c r="D583" s="77" t="s">
        <v>14</v>
      </c>
      <c r="E583" s="81">
        <v>35</v>
      </c>
      <c r="G583" s="78">
        <f t="shared" ref="G583:G585" si="26">E583*F583</f>
        <v>0</v>
      </c>
    </row>
    <row r="584" spans="1:8" ht="24" x14ac:dyDescent="0.2">
      <c r="B584" s="96" t="s">
        <v>777</v>
      </c>
      <c r="C584" s="76" t="s">
        <v>187</v>
      </c>
      <c r="D584" s="77" t="s">
        <v>14</v>
      </c>
      <c r="E584" s="81">
        <v>15</v>
      </c>
      <c r="G584" s="78">
        <f t="shared" si="26"/>
        <v>0</v>
      </c>
    </row>
    <row r="585" spans="1:8" ht="36" x14ac:dyDescent="0.2">
      <c r="B585" s="96" t="s">
        <v>778</v>
      </c>
      <c r="C585" s="76" t="s">
        <v>188</v>
      </c>
      <c r="D585" s="77" t="s">
        <v>14</v>
      </c>
      <c r="E585" s="81">
        <v>20</v>
      </c>
      <c r="G585" s="78">
        <f t="shared" si="26"/>
        <v>0</v>
      </c>
    </row>
    <row r="587" spans="1:8" ht="120" x14ac:dyDescent="0.2">
      <c r="A587" s="75">
        <v>12</v>
      </c>
      <c r="B587" s="96">
        <v>3</v>
      </c>
      <c r="C587" s="76" t="s">
        <v>189</v>
      </c>
      <c r="D587" s="77" t="s">
        <v>4</v>
      </c>
      <c r="E587" s="81">
        <v>100</v>
      </c>
      <c r="G587" s="78">
        <f t="shared" ref="G587" si="27">E587*F587</f>
        <v>0</v>
      </c>
    </row>
    <row r="589" spans="1:8" ht="276" x14ac:dyDescent="0.2">
      <c r="A589" s="75">
        <v>12</v>
      </c>
      <c r="B589" s="96">
        <v>4</v>
      </c>
      <c r="C589" s="25" t="s">
        <v>633</v>
      </c>
      <c r="D589" s="77" t="s">
        <v>4</v>
      </c>
      <c r="E589" s="81">
        <v>250</v>
      </c>
      <c r="G589" s="78">
        <f t="shared" ref="G589" si="28">E589*F589</f>
        <v>0</v>
      </c>
    </row>
    <row r="590" spans="1:8" x14ac:dyDescent="0.2">
      <c r="C590" s="75"/>
      <c r="D590" s="76"/>
      <c r="E590" s="77"/>
      <c r="F590" s="78"/>
      <c r="G590" s="84"/>
      <c r="H590" s="78"/>
    </row>
    <row r="591" spans="1:8" s="74" customFormat="1" x14ac:dyDescent="0.2">
      <c r="A591" s="69">
        <v>12</v>
      </c>
      <c r="B591" s="69"/>
      <c r="C591" s="70" t="str">
        <f>_xlfn.TEXTJOIN(" ",TRUE,C563,"ukupno:")</f>
        <v>Fasaderski radovi ukupno:</v>
      </c>
      <c r="D591" s="71"/>
      <c r="E591" s="72"/>
      <c r="F591" s="73"/>
      <c r="G591" s="72">
        <f>SUM(G564:G590)</f>
        <v>0</v>
      </c>
    </row>
    <row r="594" spans="1:7" s="74" customFormat="1" x14ac:dyDescent="0.2">
      <c r="A594" s="69">
        <v>13</v>
      </c>
      <c r="B594" s="69"/>
      <c r="C594" s="70" t="s">
        <v>99</v>
      </c>
      <c r="D594" s="71"/>
      <c r="E594" s="72"/>
      <c r="F594" s="73"/>
      <c r="G594" s="72"/>
    </row>
    <row r="596" spans="1:7" x14ac:dyDescent="0.2">
      <c r="C596" s="76" t="s">
        <v>27</v>
      </c>
    </row>
    <row r="597" spans="1:7" ht="276" x14ac:dyDescent="0.2">
      <c r="C597" s="76" t="s">
        <v>100</v>
      </c>
    </row>
    <row r="598" spans="1:7" ht="252" x14ac:dyDescent="0.2">
      <c r="C598" s="76" t="s">
        <v>101</v>
      </c>
    </row>
    <row r="600" spans="1:7" ht="168" x14ac:dyDescent="0.2">
      <c r="A600" s="75">
        <v>13</v>
      </c>
      <c r="B600" s="96">
        <v>2</v>
      </c>
      <c r="C600" s="76" t="s">
        <v>176</v>
      </c>
      <c r="D600" s="77" t="s">
        <v>3</v>
      </c>
      <c r="E600" s="78">
        <v>1</v>
      </c>
      <c r="G600" s="78">
        <f>E600*F600</f>
        <v>0</v>
      </c>
    </row>
    <row r="602" spans="1:7" s="74" customFormat="1" x14ac:dyDescent="0.2">
      <c r="A602" s="69">
        <v>13</v>
      </c>
      <c r="B602" s="69"/>
      <c r="C602" s="70" t="str">
        <f>_xlfn.TEXTJOIN(" ",TRUE,C594,"ukupno:")</f>
        <v>Kamenarski radovi ukupno:</v>
      </c>
      <c r="D602" s="71"/>
      <c r="E602" s="72"/>
      <c r="F602" s="73"/>
      <c r="G602" s="72">
        <f>SUM(G595:G600)</f>
        <v>0</v>
      </c>
    </row>
    <row r="605" spans="1:7" s="74" customFormat="1" x14ac:dyDescent="0.2">
      <c r="A605" s="69">
        <v>14</v>
      </c>
      <c r="B605" s="69"/>
      <c r="C605" s="70" t="s">
        <v>13</v>
      </c>
      <c r="D605" s="71"/>
      <c r="E605" s="72"/>
      <c r="F605" s="73"/>
      <c r="G605" s="72"/>
    </row>
    <row r="607" spans="1:7" x14ac:dyDescent="0.2">
      <c r="C607" s="76" t="s">
        <v>27</v>
      </c>
    </row>
    <row r="608" spans="1:7" ht="276" x14ac:dyDescent="0.2">
      <c r="C608" s="76" t="s">
        <v>102</v>
      </c>
    </row>
    <row r="609" spans="1:8" ht="336" x14ac:dyDescent="0.2">
      <c r="C609" s="76" t="s">
        <v>103</v>
      </c>
    </row>
    <row r="610" spans="1:8" ht="108" x14ac:dyDescent="0.2">
      <c r="C610" s="76" t="s">
        <v>731</v>
      </c>
      <c r="D610" s="89"/>
      <c r="E610" s="89"/>
      <c r="F610" s="89"/>
      <c r="G610" s="89"/>
      <c r="H610" s="89"/>
    </row>
    <row r="611" spans="1:8" ht="48" x14ac:dyDescent="0.2">
      <c r="C611" s="76" t="s">
        <v>732</v>
      </c>
      <c r="D611" s="90"/>
      <c r="E611" s="90"/>
      <c r="F611" s="90"/>
      <c r="G611" s="90"/>
      <c r="H611" s="90"/>
    </row>
    <row r="612" spans="1:8" ht="108" x14ac:dyDescent="0.2">
      <c r="C612" s="76" t="s">
        <v>733</v>
      </c>
      <c r="D612" s="91"/>
      <c r="E612" s="91"/>
      <c r="F612" s="91"/>
      <c r="G612" s="91"/>
      <c r="H612" s="91"/>
    </row>
    <row r="614" spans="1:8" ht="120" x14ac:dyDescent="0.2">
      <c r="A614" s="75">
        <v>14</v>
      </c>
      <c r="B614" s="96">
        <v>1</v>
      </c>
      <c r="C614" s="76" t="s">
        <v>759</v>
      </c>
    </row>
    <row r="615" spans="1:8" ht="336" x14ac:dyDescent="0.2">
      <c r="B615" s="96"/>
      <c r="C615" s="25" t="s">
        <v>104</v>
      </c>
    </row>
    <row r="616" spans="1:8" ht="24" x14ac:dyDescent="0.2">
      <c r="B616" s="96"/>
      <c r="C616" s="92" t="s">
        <v>760</v>
      </c>
    </row>
    <row r="617" spans="1:8" x14ac:dyDescent="0.2">
      <c r="B617" s="96" t="s">
        <v>668</v>
      </c>
      <c r="C617" s="25" t="s">
        <v>393</v>
      </c>
      <c r="D617" s="77" t="s">
        <v>0</v>
      </c>
      <c r="E617" s="78">
        <v>7</v>
      </c>
      <c r="G617" s="78">
        <f t="shared" ref="G617:G623" si="29">E617*F617</f>
        <v>0</v>
      </c>
    </row>
    <row r="618" spans="1:8" x14ac:dyDescent="0.2">
      <c r="B618" s="96" t="s">
        <v>669</v>
      </c>
      <c r="C618" s="25" t="s">
        <v>634</v>
      </c>
      <c r="D618" s="77" t="s">
        <v>0</v>
      </c>
      <c r="E618" s="78">
        <v>1</v>
      </c>
      <c r="G618" s="78">
        <f t="shared" si="29"/>
        <v>0</v>
      </c>
    </row>
    <row r="619" spans="1:8" x14ac:dyDescent="0.2">
      <c r="A619" s="48"/>
      <c r="B619" s="109" t="s">
        <v>670</v>
      </c>
      <c r="C619" s="25" t="s">
        <v>620</v>
      </c>
      <c r="D619" s="77" t="s">
        <v>0</v>
      </c>
      <c r="E619" s="78">
        <v>1</v>
      </c>
      <c r="G619" s="78">
        <f t="shared" si="29"/>
        <v>0</v>
      </c>
    </row>
    <row r="620" spans="1:8" x14ac:dyDescent="0.2">
      <c r="A620" s="48"/>
      <c r="B620" s="109" t="s">
        <v>773</v>
      </c>
      <c r="C620" s="25" t="s">
        <v>637</v>
      </c>
      <c r="D620" s="77" t="s">
        <v>0</v>
      </c>
      <c r="E620" s="78">
        <v>1</v>
      </c>
      <c r="G620" s="78">
        <f t="shared" si="29"/>
        <v>0</v>
      </c>
    </row>
    <row r="621" spans="1:8" x14ac:dyDescent="0.2">
      <c r="A621" s="48"/>
      <c r="B621" s="109" t="s">
        <v>774</v>
      </c>
      <c r="C621" s="25" t="s">
        <v>395</v>
      </c>
      <c r="D621" s="77" t="s">
        <v>0</v>
      </c>
      <c r="E621" s="78">
        <v>9</v>
      </c>
      <c r="G621" s="78">
        <f t="shared" si="29"/>
        <v>0</v>
      </c>
    </row>
    <row r="622" spans="1:8" x14ac:dyDescent="0.2">
      <c r="A622" s="48"/>
      <c r="B622" s="109" t="s">
        <v>775</v>
      </c>
      <c r="C622" s="25" t="s">
        <v>396</v>
      </c>
      <c r="D622" s="77" t="s">
        <v>0</v>
      </c>
      <c r="E622" s="78">
        <v>2</v>
      </c>
      <c r="G622" s="78">
        <f t="shared" si="29"/>
        <v>0</v>
      </c>
    </row>
    <row r="623" spans="1:8" x14ac:dyDescent="0.2">
      <c r="A623" s="48"/>
      <c r="B623" s="109" t="s">
        <v>776</v>
      </c>
      <c r="C623" s="25" t="s">
        <v>397</v>
      </c>
      <c r="D623" s="77" t="s">
        <v>0</v>
      </c>
      <c r="E623" s="78">
        <v>1</v>
      </c>
      <c r="G623" s="78">
        <f t="shared" si="29"/>
        <v>0</v>
      </c>
    </row>
    <row r="624" spans="1:8" x14ac:dyDescent="0.2">
      <c r="A624" s="48"/>
      <c r="B624" s="109"/>
      <c r="C624" s="25"/>
    </row>
    <row r="625" spans="1:7" ht="24" x14ac:dyDescent="0.2">
      <c r="A625" s="48"/>
      <c r="B625" s="109"/>
      <c r="C625" s="92" t="s">
        <v>761</v>
      </c>
    </row>
    <row r="626" spans="1:7" x14ac:dyDescent="0.2">
      <c r="A626" s="48"/>
      <c r="B626" s="109" t="s">
        <v>668</v>
      </c>
      <c r="C626" s="25" t="s">
        <v>398</v>
      </c>
      <c r="D626" s="77" t="s">
        <v>0</v>
      </c>
      <c r="E626" s="78">
        <v>3</v>
      </c>
      <c r="G626" s="78">
        <f t="shared" ref="G626:G635" si="30">E626*F626</f>
        <v>0</v>
      </c>
    </row>
    <row r="627" spans="1:7" x14ac:dyDescent="0.2">
      <c r="A627" s="48"/>
      <c r="B627" s="109" t="s">
        <v>669</v>
      </c>
      <c r="C627" s="25" t="s">
        <v>399</v>
      </c>
      <c r="D627" s="77" t="s">
        <v>0</v>
      </c>
      <c r="E627" s="78">
        <v>2</v>
      </c>
      <c r="G627" s="78">
        <f t="shared" si="30"/>
        <v>0</v>
      </c>
    </row>
    <row r="628" spans="1:7" x14ac:dyDescent="0.2">
      <c r="A628" s="48"/>
      <c r="B628" s="109" t="s">
        <v>670</v>
      </c>
      <c r="C628" s="25" t="s">
        <v>400</v>
      </c>
      <c r="D628" s="77" t="s">
        <v>0</v>
      </c>
      <c r="E628" s="78">
        <v>1</v>
      </c>
      <c r="G628" s="78">
        <f t="shared" si="30"/>
        <v>0</v>
      </c>
    </row>
    <row r="629" spans="1:7" x14ac:dyDescent="0.2">
      <c r="A629" s="48"/>
      <c r="B629" s="109" t="s">
        <v>773</v>
      </c>
      <c r="C629" s="25" t="s">
        <v>635</v>
      </c>
      <c r="D629" s="77" t="s">
        <v>0</v>
      </c>
      <c r="E629" s="78">
        <v>1</v>
      </c>
      <c r="G629" s="78">
        <f t="shared" si="30"/>
        <v>0</v>
      </c>
    </row>
    <row r="630" spans="1:7" x14ac:dyDescent="0.2">
      <c r="A630" s="48"/>
      <c r="B630" s="109" t="s">
        <v>774</v>
      </c>
      <c r="C630" s="25" t="s">
        <v>401</v>
      </c>
      <c r="D630" s="77" t="s">
        <v>0</v>
      </c>
      <c r="E630" s="78">
        <v>3</v>
      </c>
      <c r="G630" s="78">
        <f t="shared" si="30"/>
        <v>0</v>
      </c>
    </row>
    <row r="631" spans="1:7" x14ac:dyDescent="0.2">
      <c r="A631" s="48"/>
      <c r="B631" s="109" t="s">
        <v>775</v>
      </c>
      <c r="C631" s="25" t="s">
        <v>638</v>
      </c>
      <c r="D631" s="77" t="s">
        <v>0</v>
      </c>
      <c r="E631" s="78">
        <v>2</v>
      </c>
      <c r="G631" s="78">
        <f t="shared" si="30"/>
        <v>0</v>
      </c>
    </row>
    <row r="632" spans="1:7" x14ac:dyDescent="0.2">
      <c r="A632" s="48"/>
      <c r="B632" s="109" t="s">
        <v>776</v>
      </c>
      <c r="C632" s="25" t="s">
        <v>639</v>
      </c>
      <c r="D632" s="77" t="s">
        <v>0</v>
      </c>
      <c r="E632" s="78">
        <v>1</v>
      </c>
      <c r="G632" s="78">
        <f t="shared" si="30"/>
        <v>0</v>
      </c>
    </row>
    <row r="633" spans="1:7" x14ac:dyDescent="0.2">
      <c r="A633" s="48"/>
      <c r="B633" s="109" t="s">
        <v>777</v>
      </c>
      <c r="C633" s="25" t="s">
        <v>640</v>
      </c>
      <c r="D633" s="77" t="s">
        <v>0</v>
      </c>
      <c r="E633" s="78">
        <v>3</v>
      </c>
      <c r="G633" s="78">
        <f t="shared" si="30"/>
        <v>0</v>
      </c>
    </row>
    <row r="634" spans="1:7" x14ac:dyDescent="0.2">
      <c r="A634" s="48"/>
      <c r="B634" s="109" t="s">
        <v>778</v>
      </c>
      <c r="C634" s="25" t="s">
        <v>641</v>
      </c>
      <c r="D634" s="77" t="s">
        <v>0</v>
      </c>
      <c r="E634" s="78">
        <v>4</v>
      </c>
      <c r="G634" s="78">
        <f t="shared" si="30"/>
        <v>0</v>
      </c>
    </row>
    <row r="635" spans="1:7" x14ac:dyDescent="0.2">
      <c r="B635" s="96" t="s">
        <v>779</v>
      </c>
      <c r="C635" s="25" t="s">
        <v>642</v>
      </c>
      <c r="D635" s="77" t="s">
        <v>0</v>
      </c>
      <c r="E635" s="78">
        <v>1</v>
      </c>
      <c r="G635" s="78">
        <f t="shared" si="30"/>
        <v>0</v>
      </c>
    </row>
    <row r="636" spans="1:7" x14ac:dyDescent="0.2">
      <c r="C636" s="25"/>
    </row>
    <row r="637" spans="1:7" ht="132" x14ac:dyDescent="0.2">
      <c r="A637" s="75">
        <v>14</v>
      </c>
      <c r="B637" s="96">
        <v>2</v>
      </c>
      <c r="C637" s="25" t="s">
        <v>763</v>
      </c>
      <c r="E637" s="93"/>
    </row>
    <row r="638" spans="1:7" ht="409.5" x14ac:dyDescent="0.2">
      <c r="B638" s="96"/>
      <c r="C638" s="25" t="s">
        <v>823</v>
      </c>
      <c r="E638" s="93"/>
    </row>
    <row r="639" spans="1:7" ht="120" x14ac:dyDescent="0.2">
      <c r="B639" s="96"/>
      <c r="C639" s="25" t="s">
        <v>762</v>
      </c>
      <c r="E639" s="93"/>
    </row>
    <row r="640" spans="1:7" x14ac:dyDescent="0.2">
      <c r="B640" s="96" t="s">
        <v>668</v>
      </c>
      <c r="C640" s="25" t="s">
        <v>393</v>
      </c>
      <c r="D640" s="77" t="s">
        <v>0</v>
      </c>
      <c r="E640" s="78">
        <v>5</v>
      </c>
      <c r="G640" s="78">
        <f>E640*F640</f>
        <v>0</v>
      </c>
    </row>
    <row r="641" spans="1:7" x14ac:dyDescent="0.2">
      <c r="B641" s="96" t="s">
        <v>669</v>
      </c>
      <c r="C641" s="25" t="s">
        <v>636</v>
      </c>
      <c r="D641" s="77" t="s">
        <v>0</v>
      </c>
      <c r="E641" s="78">
        <v>2</v>
      </c>
      <c r="G641" s="78">
        <f>E641*F641</f>
        <v>0</v>
      </c>
    </row>
    <row r="642" spans="1:7" x14ac:dyDescent="0.2">
      <c r="B642" s="96" t="s">
        <v>670</v>
      </c>
      <c r="C642" s="25" t="s">
        <v>736</v>
      </c>
      <c r="D642" s="77" t="s">
        <v>0</v>
      </c>
      <c r="E642" s="78">
        <v>18</v>
      </c>
      <c r="G642" s="78">
        <f>E642*F642</f>
        <v>0</v>
      </c>
    </row>
    <row r="643" spans="1:7" ht="24" x14ac:dyDescent="0.2">
      <c r="B643" s="96" t="s">
        <v>773</v>
      </c>
      <c r="C643" s="25" t="s">
        <v>728</v>
      </c>
      <c r="D643" s="77" t="s">
        <v>0</v>
      </c>
      <c r="E643" s="78">
        <v>2</v>
      </c>
      <c r="G643" s="78">
        <f>E643*F643</f>
        <v>0</v>
      </c>
    </row>
    <row r="644" spans="1:7" ht="24" x14ac:dyDescent="0.2">
      <c r="B644" s="96" t="s">
        <v>774</v>
      </c>
      <c r="C644" s="25" t="s">
        <v>729</v>
      </c>
      <c r="D644" s="77" t="s">
        <v>0</v>
      </c>
      <c r="E644" s="78">
        <v>1</v>
      </c>
      <c r="G644" s="78">
        <f>E644*F644</f>
        <v>0</v>
      </c>
    </row>
    <row r="646" spans="1:7" ht="36" x14ac:dyDescent="0.2">
      <c r="A646" s="75">
        <v>14</v>
      </c>
      <c r="B646" s="96">
        <v>6</v>
      </c>
      <c r="C646" s="76" t="s">
        <v>175</v>
      </c>
      <c r="D646" s="77" t="s">
        <v>3</v>
      </c>
      <c r="E646" s="78">
        <v>1</v>
      </c>
      <c r="G646" s="78">
        <f>E646*F646</f>
        <v>0</v>
      </c>
    </row>
    <row r="649" spans="1:7" s="74" customFormat="1" x14ac:dyDescent="0.2">
      <c r="A649" s="69">
        <v>14</v>
      </c>
      <c r="B649" s="69"/>
      <c r="C649" s="70" t="str">
        <f>_xlfn.TEXTJOIN(" ",TRUE,C605,"ukupno:")</f>
        <v>Stolarski radovi ukupno:</v>
      </c>
      <c r="D649" s="71"/>
      <c r="E649" s="72"/>
      <c r="F649" s="73"/>
      <c r="G649" s="72">
        <f>SUM(G606:G648)</f>
        <v>0</v>
      </c>
    </row>
    <row r="652" spans="1:7" s="74" customFormat="1" x14ac:dyDescent="0.2">
      <c r="A652" s="69">
        <v>16</v>
      </c>
      <c r="B652" s="69"/>
      <c r="C652" s="70" t="s">
        <v>16</v>
      </c>
      <c r="D652" s="71"/>
      <c r="E652" s="72"/>
      <c r="F652" s="73"/>
      <c r="G652" s="72"/>
    </row>
    <row r="654" spans="1:7" x14ac:dyDescent="0.2">
      <c r="C654" s="76" t="s">
        <v>27</v>
      </c>
    </row>
    <row r="655" spans="1:7" ht="409.5" x14ac:dyDescent="0.2">
      <c r="C655" s="76" t="s">
        <v>105</v>
      </c>
    </row>
    <row r="656" spans="1:7" ht="108" x14ac:dyDescent="0.2">
      <c r="C656" s="76" t="s">
        <v>106</v>
      </c>
    </row>
    <row r="658" spans="1:7" x14ac:dyDescent="0.2">
      <c r="E658" s="81"/>
    </row>
    <row r="659" spans="1:7" ht="144" x14ac:dyDescent="0.2">
      <c r="A659" s="75">
        <v>16</v>
      </c>
      <c r="B659" s="97">
        <v>5</v>
      </c>
      <c r="C659" s="25" t="s">
        <v>783</v>
      </c>
      <c r="E659" s="94"/>
    </row>
    <row r="660" spans="1:7" ht="192" x14ac:dyDescent="0.2">
      <c r="B660" s="97"/>
      <c r="C660" s="25" t="s">
        <v>782</v>
      </c>
      <c r="E660" s="94"/>
    </row>
    <row r="661" spans="1:7" x14ac:dyDescent="0.2">
      <c r="B661" s="97"/>
      <c r="C661" s="25" t="s">
        <v>725</v>
      </c>
      <c r="D661" s="77" t="s">
        <v>0</v>
      </c>
      <c r="E661" s="81">
        <v>1</v>
      </c>
      <c r="G661" s="78">
        <f>E661*F661</f>
        <v>0</v>
      </c>
    </row>
    <row r="662" spans="1:7" x14ac:dyDescent="0.2">
      <c r="E662" s="81"/>
    </row>
    <row r="663" spans="1:7" ht="108" x14ac:dyDescent="0.2">
      <c r="A663" s="75">
        <v>16</v>
      </c>
      <c r="B663" s="96">
        <v>9</v>
      </c>
      <c r="C663" s="76" t="s">
        <v>727</v>
      </c>
      <c r="D663" s="77" t="s">
        <v>0</v>
      </c>
      <c r="E663" s="81">
        <v>2</v>
      </c>
      <c r="G663" s="78">
        <f>E663*F663</f>
        <v>0</v>
      </c>
    </row>
    <row r="665" spans="1:7" s="74" customFormat="1" x14ac:dyDescent="0.2">
      <c r="A665" s="69">
        <v>16</v>
      </c>
      <c r="B665" s="69"/>
      <c r="C665" s="70" t="str">
        <f>_xlfn.TEXTJOIN(" ",TRUE,C652,"ukupno:")</f>
        <v>Bravarski radovi ukupno:</v>
      </c>
      <c r="D665" s="71"/>
      <c r="E665" s="72"/>
      <c r="F665" s="73"/>
      <c r="G665" s="72">
        <f>SUM(G653:G664)</f>
        <v>0</v>
      </c>
    </row>
    <row r="668" spans="1:7" s="74" customFormat="1" x14ac:dyDescent="0.2">
      <c r="A668" s="69">
        <v>20</v>
      </c>
      <c r="B668" s="69"/>
      <c r="C668" s="70" t="s">
        <v>107</v>
      </c>
      <c r="D668" s="71"/>
      <c r="E668" s="72"/>
      <c r="F668" s="73"/>
      <c r="G668" s="72"/>
    </row>
    <row r="670" spans="1:7" ht="228" x14ac:dyDescent="0.2">
      <c r="A670" s="75">
        <v>20</v>
      </c>
      <c r="B670" s="96">
        <v>1</v>
      </c>
      <c r="C670" s="25" t="s">
        <v>706</v>
      </c>
      <c r="E670" s="81"/>
    </row>
    <row r="671" spans="1:7" x14ac:dyDescent="0.2">
      <c r="B671" s="96" t="s">
        <v>668</v>
      </c>
      <c r="C671" s="25" t="s">
        <v>385</v>
      </c>
      <c r="D671" s="82" t="s">
        <v>4</v>
      </c>
      <c r="E671" s="81">
        <v>350</v>
      </c>
      <c r="F671" s="79"/>
      <c r="G671" s="81">
        <f t="shared" ref="G671:G672" si="31">E671*F671</f>
        <v>0</v>
      </c>
    </row>
    <row r="672" spans="1:7" x14ac:dyDescent="0.2">
      <c r="B672" s="96" t="s">
        <v>669</v>
      </c>
      <c r="C672" s="25" t="s">
        <v>166</v>
      </c>
      <c r="D672" s="82" t="s">
        <v>14</v>
      </c>
      <c r="E672" s="81">
        <v>250</v>
      </c>
      <c r="F672" s="79"/>
      <c r="G672" s="81">
        <f t="shared" si="31"/>
        <v>0</v>
      </c>
    </row>
    <row r="673" spans="1:7" x14ac:dyDescent="0.2">
      <c r="C673" s="25"/>
    </row>
    <row r="674" spans="1:7" ht="72" x14ac:dyDescent="0.2">
      <c r="A674" s="75">
        <v>20</v>
      </c>
      <c r="B674" s="96">
        <v>2</v>
      </c>
      <c r="C674" s="25" t="s">
        <v>174</v>
      </c>
      <c r="D674" s="77" t="s">
        <v>4</v>
      </c>
      <c r="E674" s="81">
        <v>190</v>
      </c>
      <c r="G674" s="78">
        <f>E674*F674</f>
        <v>0</v>
      </c>
    </row>
    <row r="675" spans="1:7" x14ac:dyDescent="0.2">
      <c r="C675" s="25"/>
    </row>
    <row r="676" spans="1:7" ht="144" x14ac:dyDescent="0.2">
      <c r="A676" s="75">
        <v>20</v>
      </c>
      <c r="B676" s="96">
        <v>3</v>
      </c>
      <c r="C676" s="76" t="s">
        <v>769</v>
      </c>
      <c r="D676" s="77" t="s">
        <v>3</v>
      </c>
      <c r="E676" s="78">
        <v>2</v>
      </c>
      <c r="G676" s="78">
        <f>E676*F676</f>
        <v>0</v>
      </c>
    </row>
    <row r="677" spans="1:7" x14ac:dyDescent="0.2">
      <c r="C677" s="25"/>
    </row>
    <row r="678" spans="1:7" ht="96" x14ac:dyDescent="0.2">
      <c r="A678" s="75">
        <v>20</v>
      </c>
      <c r="B678" s="96">
        <v>4</v>
      </c>
      <c r="C678" s="76" t="s">
        <v>770</v>
      </c>
      <c r="D678" s="77" t="s">
        <v>0</v>
      </c>
      <c r="E678" s="78">
        <v>3</v>
      </c>
      <c r="G678" s="78">
        <f>E678*F678</f>
        <v>0</v>
      </c>
    </row>
    <row r="679" spans="1:7" x14ac:dyDescent="0.2">
      <c r="C679" s="25"/>
    </row>
    <row r="680" spans="1:7" ht="84" x14ac:dyDescent="0.2">
      <c r="A680" s="75">
        <v>20</v>
      </c>
      <c r="B680" s="96">
        <v>5</v>
      </c>
      <c r="C680" s="76" t="s">
        <v>771</v>
      </c>
      <c r="D680" s="77" t="s">
        <v>3</v>
      </c>
      <c r="E680" s="78">
        <v>1</v>
      </c>
      <c r="G680" s="78">
        <f>E680*F680</f>
        <v>0</v>
      </c>
    </row>
    <row r="682" spans="1:7" ht="120" x14ac:dyDescent="0.2">
      <c r="A682" s="75">
        <v>20</v>
      </c>
      <c r="B682" s="96">
        <v>6</v>
      </c>
      <c r="C682" s="76" t="s">
        <v>772</v>
      </c>
      <c r="D682" s="77" t="s">
        <v>3</v>
      </c>
      <c r="E682" s="78">
        <v>1</v>
      </c>
      <c r="G682" s="78">
        <f>E682*F682</f>
        <v>0</v>
      </c>
    </row>
    <row r="683" spans="1:7" x14ac:dyDescent="0.2">
      <c r="C683" s="25"/>
    </row>
    <row r="684" spans="1:7" ht="72" x14ac:dyDescent="0.2">
      <c r="A684" s="75">
        <v>20</v>
      </c>
      <c r="B684" s="96">
        <v>14</v>
      </c>
      <c r="C684" s="76" t="s">
        <v>171</v>
      </c>
      <c r="D684" s="77" t="s">
        <v>4</v>
      </c>
      <c r="E684" s="81">
        <v>50</v>
      </c>
      <c r="G684" s="78">
        <f>E684*F684</f>
        <v>0</v>
      </c>
    </row>
    <row r="685" spans="1:7" x14ac:dyDescent="0.2">
      <c r="D685" s="82"/>
    </row>
    <row r="686" spans="1:7" s="74" customFormat="1" x14ac:dyDescent="0.2">
      <c r="A686" s="69">
        <v>20</v>
      </c>
      <c r="B686" s="69"/>
      <c r="C686" s="70" t="str">
        <f>_xlfn.TEXTJOIN(" ",TRUE,C668,"ukupno:")</f>
        <v>Restauratorski radovi ukupno:</v>
      </c>
      <c r="D686" s="71"/>
      <c r="E686" s="72"/>
      <c r="F686" s="73"/>
      <c r="G686" s="72">
        <f>SUM(G669:G685)</f>
        <v>0</v>
      </c>
    </row>
    <row r="689" spans="1:7" s="74" customFormat="1" x14ac:dyDescent="0.2">
      <c r="A689" s="69">
        <v>21</v>
      </c>
      <c r="B689" s="69"/>
      <c r="C689" s="70" t="s">
        <v>15</v>
      </c>
      <c r="D689" s="71"/>
      <c r="E689" s="72"/>
      <c r="F689" s="73"/>
      <c r="G689" s="72"/>
    </row>
    <row r="691" spans="1:7" x14ac:dyDescent="0.2">
      <c r="C691" s="76" t="s">
        <v>27</v>
      </c>
    </row>
    <row r="692" spans="1:7" ht="216" x14ac:dyDescent="0.2">
      <c r="C692" s="76" t="s">
        <v>108</v>
      </c>
    </row>
    <row r="694" spans="1:7" ht="288" x14ac:dyDescent="0.2">
      <c r="A694" s="75">
        <v>21</v>
      </c>
      <c r="B694" s="97">
        <v>1</v>
      </c>
      <c r="C694" s="76" t="s">
        <v>173</v>
      </c>
    </row>
    <row r="695" spans="1:7" x14ac:dyDescent="0.2">
      <c r="B695" s="97" t="s">
        <v>668</v>
      </c>
      <c r="C695" s="76" t="s">
        <v>149</v>
      </c>
      <c r="D695" s="77" t="s">
        <v>4</v>
      </c>
      <c r="E695" s="78">
        <v>570</v>
      </c>
      <c r="G695" s="78">
        <f t="shared" ref="G695:G696" si="32">E695*F695</f>
        <v>0</v>
      </c>
    </row>
    <row r="696" spans="1:7" x14ac:dyDescent="0.2">
      <c r="B696" s="97" t="s">
        <v>669</v>
      </c>
      <c r="C696" s="76" t="s">
        <v>150</v>
      </c>
      <c r="D696" s="77" t="s">
        <v>0</v>
      </c>
      <c r="E696" s="78">
        <v>29</v>
      </c>
      <c r="G696" s="78">
        <f t="shared" si="32"/>
        <v>0</v>
      </c>
    </row>
    <row r="698" spans="1:7" s="74" customFormat="1" x14ac:dyDescent="0.2">
      <c r="A698" s="69">
        <v>21</v>
      </c>
      <c r="B698" s="69"/>
      <c r="C698" s="70" t="str">
        <f>_xlfn.TEXTJOIN(" ",TRUE,C689,"ukupno:")</f>
        <v>Krovopokrivački radovi ukupno:</v>
      </c>
      <c r="D698" s="71"/>
      <c r="E698" s="72"/>
      <c r="F698" s="73"/>
      <c r="G698" s="72">
        <f>SUM(G690:G697)</f>
        <v>0</v>
      </c>
    </row>
    <row r="701" spans="1:7" s="74" customFormat="1" ht="14.45" customHeight="1" x14ac:dyDescent="0.2">
      <c r="A701" s="95"/>
      <c r="B701" s="95"/>
      <c r="C701" s="95" t="str">
        <f>_xlfn.TEXTJOIN(" - ",TRUE,"REKAPITULACIJA",C$3)</f>
        <v>REKAPITULACIJA - GRAĐEVINSKO-OBRTNIČKI RADOVI</v>
      </c>
      <c r="D701" s="95"/>
      <c r="E701" s="95"/>
      <c r="F701" s="95"/>
      <c r="G701" s="95"/>
    </row>
    <row r="705" spans="1:7" x14ac:dyDescent="0.2">
      <c r="A705" s="75">
        <v>1</v>
      </c>
      <c r="C705" s="76" t="str">
        <f>C5</f>
        <v>Pripremni radovi, skele i podupiranja</v>
      </c>
      <c r="G705" s="78">
        <f>G95</f>
        <v>0</v>
      </c>
    </row>
    <row r="707" spans="1:7" x14ac:dyDescent="0.2">
      <c r="A707" s="75">
        <v>2</v>
      </c>
      <c r="C707" s="76" t="str">
        <f>C98</f>
        <v>Demontaža razgradnja i zaštita</v>
      </c>
      <c r="G707" s="78">
        <f>G277</f>
        <v>0</v>
      </c>
    </row>
    <row r="709" spans="1:7" x14ac:dyDescent="0.2">
      <c r="A709" s="75">
        <v>3</v>
      </c>
      <c r="C709" s="76" t="str">
        <f>C280</f>
        <v>Zemljani radovi</v>
      </c>
      <c r="G709" s="78">
        <f>G306</f>
        <v>0</v>
      </c>
    </row>
    <row r="711" spans="1:7" x14ac:dyDescent="0.2">
      <c r="A711" s="75">
        <v>4</v>
      </c>
      <c r="C711" s="76" t="str">
        <f>C309</f>
        <v>Betonski i armirano-betonski radovi</v>
      </c>
      <c r="G711" s="78">
        <f>G382</f>
        <v>0</v>
      </c>
    </row>
    <row r="713" spans="1:7" x14ac:dyDescent="0.2">
      <c r="A713" s="75">
        <v>5</v>
      </c>
      <c r="C713" s="76" t="str">
        <f>C385</f>
        <v>Radovi na sanaciji konstrukcije</v>
      </c>
      <c r="G713" s="78">
        <f>G417</f>
        <v>0</v>
      </c>
    </row>
    <row r="715" spans="1:7" x14ac:dyDescent="0.2">
      <c r="A715" s="75">
        <v>6</v>
      </c>
      <c r="C715" s="76" t="str">
        <f>C420</f>
        <v>Zidarski radovi</v>
      </c>
      <c r="G715" s="78">
        <f>G462</f>
        <v>0</v>
      </c>
    </row>
    <row r="717" spans="1:7" x14ac:dyDescent="0.2">
      <c r="A717" s="75">
        <v>7</v>
      </c>
      <c r="C717" s="76" t="str">
        <f>C465</f>
        <v>Metalne konstrukcije</v>
      </c>
      <c r="G717" s="78">
        <f>G481</f>
        <v>0</v>
      </c>
    </row>
    <row r="719" spans="1:7" x14ac:dyDescent="0.2">
      <c r="A719" s="75">
        <v>8</v>
      </c>
      <c r="C719" s="76" t="str">
        <f>C484</f>
        <v>Izolaterski radovi</v>
      </c>
      <c r="G719" s="78">
        <f>G505</f>
        <v>0</v>
      </c>
    </row>
    <row r="721" spans="1:7" x14ac:dyDescent="0.2">
      <c r="A721" s="75">
        <v>9</v>
      </c>
      <c r="C721" s="76" t="str">
        <f>C508</f>
        <v>Tesarski radovi</v>
      </c>
      <c r="G721" s="78">
        <f>G529</f>
        <v>0</v>
      </c>
    </row>
    <row r="723" spans="1:7" x14ac:dyDescent="0.2">
      <c r="A723" s="75">
        <v>10</v>
      </c>
      <c r="C723" s="76" t="str">
        <f>C532</f>
        <v>Limarski radovi</v>
      </c>
      <c r="G723" s="78">
        <f>G560</f>
        <v>0</v>
      </c>
    </row>
    <row r="725" spans="1:7" x14ac:dyDescent="0.2">
      <c r="A725" s="75">
        <v>12</v>
      </c>
      <c r="C725" s="76" t="str">
        <f>C563</f>
        <v>Fasaderski radovi</v>
      </c>
      <c r="G725" s="78">
        <f>G591</f>
        <v>0</v>
      </c>
    </row>
    <row r="727" spans="1:7" x14ac:dyDescent="0.2">
      <c r="A727" s="75">
        <v>13</v>
      </c>
      <c r="C727" s="76" t="str">
        <f>C594</f>
        <v>Kamenarski radovi</v>
      </c>
      <c r="G727" s="78">
        <f>G602</f>
        <v>0</v>
      </c>
    </row>
    <row r="729" spans="1:7" x14ac:dyDescent="0.2">
      <c r="A729" s="75">
        <v>14</v>
      </c>
      <c r="C729" s="76" t="str">
        <f>C605</f>
        <v>Stolarski radovi</v>
      </c>
      <c r="G729" s="78">
        <f>G649</f>
        <v>0</v>
      </c>
    </row>
    <row r="731" spans="1:7" x14ac:dyDescent="0.2">
      <c r="A731" s="75">
        <v>16</v>
      </c>
      <c r="C731" s="76" t="str">
        <f>C652</f>
        <v>Bravarski radovi</v>
      </c>
      <c r="G731" s="78">
        <f>G665</f>
        <v>0</v>
      </c>
    </row>
    <row r="733" spans="1:7" x14ac:dyDescent="0.2">
      <c r="A733" s="75">
        <v>20</v>
      </c>
      <c r="C733" s="76" t="str">
        <f>C668</f>
        <v>Restauratorski radovi</v>
      </c>
      <c r="G733" s="78">
        <f>G686</f>
        <v>0</v>
      </c>
    </row>
    <row r="735" spans="1:7" x14ac:dyDescent="0.2">
      <c r="A735" s="75">
        <v>21</v>
      </c>
      <c r="C735" s="76" t="str">
        <f>C689</f>
        <v>Krovopokrivački radovi</v>
      </c>
      <c r="G735" s="78">
        <f>G698</f>
        <v>0</v>
      </c>
    </row>
    <row r="737" spans="1:7" s="74" customFormat="1" x14ac:dyDescent="0.2">
      <c r="A737" s="69" t="s">
        <v>2</v>
      </c>
      <c r="B737" s="69"/>
      <c r="C737" s="70" t="str">
        <f>_xlfn.TEXTJOIN(" ",TRUE,C$3,"UKUPNO")</f>
        <v>GRAĐEVINSKO-OBRTNIČKI RADOVI UKUPNO</v>
      </c>
      <c r="D737" s="71"/>
      <c r="E737" s="72"/>
      <c r="F737" s="73"/>
      <c r="G737" s="72">
        <f>SUM(G704:G736)</f>
        <v>0</v>
      </c>
    </row>
  </sheetData>
  <sheetProtection algorithmName="SHA-512" hashValue="j2BVxkrcHt+MwBMF+XyIn18kgDawxhF5tlY591mjHW2IfeZ2M3LrzxfUCUGluodmYxpKWVkpfCbjuR0pd/sL8g==" saltValue="0xnPpEpCCFb1fwTdrS1jjg=="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 dio
Građevina: Vila Ehrlich-Marić - Hrvatski muzej arhitekture HAZU
Lokacija: Ulica Ivana Gorana Kovačića 37, Zagreb, k.č.br. 839, k.o. Centar&amp;R&amp;"-,Bold"&amp;9&amp;A&amp;"-,Regular"
&amp;P / &amp;N</oddFooter>
  </headerFooter>
  <rowBreaks count="16" manualBreakCount="16">
    <brk id="96" max="16383" man="1"/>
    <brk id="278" max="16383" man="1"/>
    <brk id="307" max="16383" man="1"/>
    <brk id="383" max="6" man="1"/>
    <brk id="418" max="6" man="1"/>
    <brk id="463" max="6" man="1"/>
    <brk id="482" max="6" man="1"/>
    <brk id="506" max="6" man="1"/>
    <brk id="530" max="16383" man="1"/>
    <brk id="561" max="16383" man="1"/>
    <brk id="592" max="16383" man="1"/>
    <brk id="603" max="16383" man="1"/>
    <brk id="650" max="6" man="1"/>
    <brk id="666" max="6" man="1"/>
    <brk id="687" max="16383" man="1"/>
    <brk id="699" min="1" max="6"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DB2ED-4ED4-4B5B-8E1D-610BD5D548E2}">
  <dimension ref="A1:I184"/>
  <sheetViews>
    <sheetView view="pageBreakPreview" zoomScaleNormal="120" zoomScaleSheetLayoutView="100" workbookViewId="0">
      <selection activeCell="G17" sqref="G17"/>
    </sheetView>
  </sheetViews>
  <sheetFormatPr defaultRowHeight="12" x14ac:dyDescent="0.2"/>
  <cols>
    <col min="1" max="2" width="3.5703125" style="33" customWidth="1"/>
    <col min="3" max="3" width="41.5703125" style="7" customWidth="1"/>
    <col min="4" max="4" width="4.5703125" style="34" customWidth="1"/>
    <col min="5" max="5" width="8.5703125" style="35" customWidth="1"/>
    <col min="6" max="6" width="10.5703125" style="1" customWidth="1"/>
    <col min="7" max="7" width="11.5703125" style="35" customWidth="1"/>
    <col min="8" max="251" width="8.7109375" style="42"/>
    <col min="252" max="252" width="5.7109375" style="42" customWidth="1"/>
    <col min="253" max="253" width="60.7109375" style="42" customWidth="1"/>
    <col min="254" max="254" width="8.7109375" style="42"/>
    <col min="255" max="255" width="9.7109375" style="42" customWidth="1"/>
    <col min="256" max="256" width="3.7109375" style="42" customWidth="1"/>
    <col min="257" max="258" width="10.7109375" style="42" customWidth="1"/>
    <col min="259" max="259" width="9.28515625" style="42" customWidth="1"/>
    <col min="260" max="507" width="8.7109375" style="42"/>
    <col min="508" max="508" width="5.7109375" style="42" customWidth="1"/>
    <col min="509" max="509" width="60.7109375" style="42" customWidth="1"/>
    <col min="510" max="510" width="8.7109375" style="42"/>
    <col min="511" max="511" width="9.7109375" style="42" customWidth="1"/>
    <col min="512" max="512" width="3.7109375" style="42" customWidth="1"/>
    <col min="513" max="514" width="10.7109375" style="42" customWidth="1"/>
    <col min="515" max="515" width="9.28515625" style="42" customWidth="1"/>
    <col min="516" max="763" width="8.7109375" style="42"/>
    <col min="764" max="764" width="5.7109375" style="42" customWidth="1"/>
    <col min="765" max="765" width="60.7109375" style="42" customWidth="1"/>
    <col min="766" max="766" width="8.7109375" style="42"/>
    <col min="767" max="767" width="9.7109375" style="42" customWidth="1"/>
    <col min="768" max="768" width="3.7109375" style="42" customWidth="1"/>
    <col min="769" max="770" width="10.7109375" style="42" customWidth="1"/>
    <col min="771" max="771" width="9.28515625" style="42" customWidth="1"/>
    <col min="772" max="1019" width="8.7109375" style="42"/>
    <col min="1020" max="1020" width="5.7109375" style="42" customWidth="1"/>
    <col min="1021" max="1021" width="60.7109375" style="42" customWidth="1"/>
    <col min="1022" max="1022" width="8.7109375" style="42"/>
    <col min="1023" max="1023" width="9.7109375" style="42" customWidth="1"/>
    <col min="1024" max="1024" width="3.7109375" style="42" customWidth="1"/>
    <col min="1025" max="1026" width="10.7109375" style="42" customWidth="1"/>
    <col min="1027" max="1027" width="9.28515625" style="42" customWidth="1"/>
    <col min="1028" max="1275" width="8.7109375" style="42"/>
    <col min="1276" max="1276" width="5.7109375" style="42" customWidth="1"/>
    <col min="1277" max="1277" width="60.7109375" style="42" customWidth="1"/>
    <col min="1278" max="1278" width="8.7109375" style="42"/>
    <col min="1279" max="1279" width="9.7109375" style="42" customWidth="1"/>
    <col min="1280" max="1280" width="3.7109375" style="42" customWidth="1"/>
    <col min="1281" max="1282" width="10.7109375" style="42" customWidth="1"/>
    <col min="1283" max="1283" width="9.28515625" style="42" customWidth="1"/>
    <col min="1284" max="1531" width="8.7109375" style="42"/>
    <col min="1532" max="1532" width="5.7109375" style="42" customWidth="1"/>
    <col min="1533" max="1533" width="60.7109375" style="42" customWidth="1"/>
    <col min="1534" max="1534" width="8.7109375" style="42"/>
    <col min="1535" max="1535" width="9.7109375" style="42" customWidth="1"/>
    <col min="1536" max="1536" width="3.7109375" style="42" customWidth="1"/>
    <col min="1537" max="1538" width="10.7109375" style="42" customWidth="1"/>
    <col min="1539" max="1539" width="9.28515625" style="42" customWidth="1"/>
    <col min="1540" max="1787" width="8.7109375" style="42"/>
    <col min="1788" max="1788" width="5.7109375" style="42" customWidth="1"/>
    <col min="1789" max="1789" width="60.7109375" style="42" customWidth="1"/>
    <col min="1790" max="1790" width="8.7109375" style="42"/>
    <col min="1791" max="1791" width="9.7109375" style="42" customWidth="1"/>
    <col min="1792" max="1792" width="3.7109375" style="42" customWidth="1"/>
    <col min="1793" max="1794" width="10.7109375" style="42" customWidth="1"/>
    <col min="1795" max="1795" width="9.28515625" style="42" customWidth="1"/>
    <col min="1796" max="2043" width="8.7109375" style="42"/>
    <col min="2044" max="2044" width="5.7109375" style="42" customWidth="1"/>
    <col min="2045" max="2045" width="60.7109375" style="42" customWidth="1"/>
    <col min="2046" max="2046" width="8.7109375" style="42"/>
    <col min="2047" max="2047" width="9.7109375" style="42" customWidth="1"/>
    <col min="2048" max="2048" width="3.7109375" style="42" customWidth="1"/>
    <col min="2049" max="2050" width="10.7109375" style="42" customWidth="1"/>
    <col min="2051" max="2051" width="9.28515625" style="42" customWidth="1"/>
    <col min="2052" max="2299" width="8.7109375" style="42"/>
    <col min="2300" max="2300" width="5.7109375" style="42" customWidth="1"/>
    <col min="2301" max="2301" width="60.7109375" style="42" customWidth="1"/>
    <col min="2302" max="2302" width="8.7109375" style="42"/>
    <col min="2303" max="2303" width="9.7109375" style="42" customWidth="1"/>
    <col min="2304" max="2304" width="3.7109375" style="42" customWidth="1"/>
    <col min="2305" max="2306" width="10.7109375" style="42" customWidth="1"/>
    <col min="2307" max="2307" width="9.28515625" style="42" customWidth="1"/>
    <col min="2308" max="2555" width="8.7109375" style="42"/>
    <col min="2556" max="2556" width="5.7109375" style="42" customWidth="1"/>
    <col min="2557" max="2557" width="60.7109375" style="42" customWidth="1"/>
    <col min="2558" max="2558" width="8.7109375" style="42"/>
    <col min="2559" max="2559" width="9.7109375" style="42" customWidth="1"/>
    <col min="2560" max="2560" width="3.7109375" style="42" customWidth="1"/>
    <col min="2561" max="2562" width="10.7109375" style="42" customWidth="1"/>
    <col min="2563" max="2563" width="9.28515625" style="42" customWidth="1"/>
    <col min="2564" max="2811" width="8.7109375" style="42"/>
    <col min="2812" max="2812" width="5.7109375" style="42" customWidth="1"/>
    <col min="2813" max="2813" width="60.7109375" style="42" customWidth="1"/>
    <col min="2814" max="2814" width="8.7109375" style="42"/>
    <col min="2815" max="2815" width="9.7109375" style="42" customWidth="1"/>
    <col min="2816" max="2816" width="3.7109375" style="42" customWidth="1"/>
    <col min="2817" max="2818" width="10.7109375" style="42" customWidth="1"/>
    <col min="2819" max="2819" width="9.28515625" style="42" customWidth="1"/>
    <col min="2820" max="3067" width="8.7109375" style="42"/>
    <col min="3068" max="3068" width="5.7109375" style="42" customWidth="1"/>
    <col min="3069" max="3069" width="60.7109375" style="42" customWidth="1"/>
    <col min="3070" max="3070" width="8.7109375" style="42"/>
    <col min="3071" max="3071" width="9.7109375" style="42" customWidth="1"/>
    <col min="3072" max="3072" width="3.7109375" style="42" customWidth="1"/>
    <col min="3073" max="3074" width="10.7109375" style="42" customWidth="1"/>
    <col min="3075" max="3075" width="9.28515625" style="42" customWidth="1"/>
    <col min="3076" max="3323" width="8.7109375" style="42"/>
    <col min="3324" max="3324" width="5.7109375" style="42" customWidth="1"/>
    <col min="3325" max="3325" width="60.7109375" style="42" customWidth="1"/>
    <col min="3326" max="3326" width="8.7109375" style="42"/>
    <col min="3327" max="3327" width="9.7109375" style="42" customWidth="1"/>
    <col min="3328" max="3328" width="3.7109375" style="42" customWidth="1"/>
    <col min="3329" max="3330" width="10.7109375" style="42" customWidth="1"/>
    <col min="3331" max="3331" width="9.28515625" style="42" customWidth="1"/>
    <col min="3332" max="3579" width="8.7109375" style="42"/>
    <col min="3580" max="3580" width="5.7109375" style="42" customWidth="1"/>
    <col min="3581" max="3581" width="60.7109375" style="42" customWidth="1"/>
    <col min="3582" max="3582" width="8.7109375" style="42"/>
    <col min="3583" max="3583" width="9.7109375" style="42" customWidth="1"/>
    <col min="3584" max="3584" width="3.7109375" style="42" customWidth="1"/>
    <col min="3585" max="3586" width="10.7109375" style="42" customWidth="1"/>
    <col min="3587" max="3587" width="9.28515625" style="42" customWidth="1"/>
    <col min="3588" max="3835" width="8.7109375" style="42"/>
    <col min="3836" max="3836" width="5.7109375" style="42" customWidth="1"/>
    <col min="3837" max="3837" width="60.7109375" style="42" customWidth="1"/>
    <col min="3838" max="3838" width="8.7109375" style="42"/>
    <col min="3839" max="3839" width="9.7109375" style="42" customWidth="1"/>
    <col min="3840" max="3840" width="3.7109375" style="42" customWidth="1"/>
    <col min="3841" max="3842" width="10.7109375" style="42" customWidth="1"/>
    <col min="3843" max="3843" width="9.28515625" style="42" customWidth="1"/>
    <col min="3844" max="4091" width="8.7109375" style="42"/>
    <col min="4092" max="4092" width="5.7109375" style="42" customWidth="1"/>
    <col min="4093" max="4093" width="60.7109375" style="42" customWidth="1"/>
    <col min="4094" max="4094" width="8.7109375" style="42"/>
    <col min="4095" max="4095" width="9.7109375" style="42" customWidth="1"/>
    <col min="4096" max="4096" width="3.7109375" style="42" customWidth="1"/>
    <col min="4097" max="4098" width="10.7109375" style="42" customWidth="1"/>
    <col min="4099" max="4099" width="9.28515625" style="42" customWidth="1"/>
    <col min="4100" max="4347" width="8.7109375" style="42"/>
    <col min="4348" max="4348" width="5.7109375" style="42" customWidth="1"/>
    <col min="4349" max="4349" width="60.7109375" style="42" customWidth="1"/>
    <col min="4350" max="4350" width="8.7109375" style="42"/>
    <col min="4351" max="4351" width="9.7109375" style="42" customWidth="1"/>
    <col min="4352" max="4352" width="3.7109375" style="42" customWidth="1"/>
    <col min="4353" max="4354" width="10.7109375" style="42" customWidth="1"/>
    <col min="4355" max="4355" width="9.28515625" style="42" customWidth="1"/>
    <col min="4356" max="4603" width="8.7109375" style="42"/>
    <col min="4604" max="4604" width="5.7109375" style="42" customWidth="1"/>
    <col min="4605" max="4605" width="60.7109375" style="42" customWidth="1"/>
    <col min="4606" max="4606" width="8.7109375" style="42"/>
    <col min="4607" max="4607" width="9.7109375" style="42" customWidth="1"/>
    <col min="4608" max="4608" width="3.7109375" style="42" customWidth="1"/>
    <col min="4609" max="4610" width="10.7109375" style="42" customWidth="1"/>
    <col min="4611" max="4611" width="9.28515625" style="42" customWidth="1"/>
    <col min="4612" max="4859" width="8.7109375" style="42"/>
    <col min="4860" max="4860" width="5.7109375" style="42" customWidth="1"/>
    <col min="4861" max="4861" width="60.7109375" style="42" customWidth="1"/>
    <col min="4862" max="4862" width="8.7109375" style="42"/>
    <col min="4863" max="4863" width="9.7109375" style="42" customWidth="1"/>
    <col min="4864" max="4864" width="3.7109375" style="42" customWidth="1"/>
    <col min="4865" max="4866" width="10.7109375" style="42" customWidth="1"/>
    <col min="4867" max="4867" width="9.28515625" style="42" customWidth="1"/>
    <col min="4868" max="5115" width="8.7109375" style="42"/>
    <col min="5116" max="5116" width="5.7109375" style="42" customWidth="1"/>
    <col min="5117" max="5117" width="60.7109375" style="42" customWidth="1"/>
    <col min="5118" max="5118" width="8.7109375" style="42"/>
    <col min="5119" max="5119" width="9.7109375" style="42" customWidth="1"/>
    <col min="5120" max="5120" width="3.7109375" style="42" customWidth="1"/>
    <col min="5121" max="5122" width="10.7109375" style="42" customWidth="1"/>
    <col min="5123" max="5123" width="9.28515625" style="42" customWidth="1"/>
    <col min="5124" max="5371" width="8.7109375" style="42"/>
    <col min="5372" max="5372" width="5.7109375" style="42" customWidth="1"/>
    <col min="5373" max="5373" width="60.7109375" style="42" customWidth="1"/>
    <col min="5374" max="5374" width="8.7109375" style="42"/>
    <col min="5375" max="5375" width="9.7109375" style="42" customWidth="1"/>
    <col min="5376" max="5376" width="3.7109375" style="42" customWidth="1"/>
    <col min="5377" max="5378" width="10.7109375" style="42" customWidth="1"/>
    <col min="5379" max="5379" width="9.28515625" style="42" customWidth="1"/>
    <col min="5380" max="5627" width="8.7109375" style="42"/>
    <col min="5628" max="5628" width="5.7109375" style="42" customWidth="1"/>
    <col min="5629" max="5629" width="60.7109375" style="42" customWidth="1"/>
    <col min="5630" max="5630" width="8.7109375" style="42"/>
    <col min="5631" max="5631" width="9.7109375" style="42" customWidth="1"/>
    <col min="5632" max="5632" width="3.7109375" style="42" customWidth="1"/>
    <col min="5633" max="5634" width="10.7109375" style="42" customWidth="1"/>
    <col min="5635" max="5635" width="9.28515625" style="42" customWidth="1"/>
    <col min="5636" max="5883" width="8.7109375" style="42"/>
    <col min="5884" max="5884" width="5.7109375" style="42" customWidth="1"/>
    <col min="5885" max="5885" width="60.7109375" style="42" customWidth="1"/>
    <col min="5886" max="5886" width="8.7109375" style="42"/>
    <col min="5887" max="5887" width="9.7109375" style="42" customWidth="1"/>
    <col min="5888" max="5888" width="3.7109375" style="42" customWidth="1"/>
    <col min="5889" max="5890" width="10.7109375" style="42" customWidth="1"/>
    <col min="5891" max="5891" width="9.28515625" style="42" customWidth="1"/>
    <col min="5892" max="6139" width="8.7109375" style="42"/>
    <col min="6140" max="6140" width="5.7109375" style="42" customWidth="1"/>
    <col min="6141" max="6141" width="60.7109375" style="42" customWidth="1"/>
    <col min="6142" max="6142" width="8.7109375" style="42"/>
    <col min="6143" max="6143" width="9.7109375" style="42" customWidth="1"/>
    <col min="6144" max="6144" width="3.7109375" style="42" customWidth="1"/>
    <col min="6145" max="6146" width="10.7109375" style="42" customWidth="1"/>
    <col min="6147" max="6147" width="9.28515625" style="42" customWidth="1"/>
    <col min="6148" max="6395" width="8.7109375" style="42"/>
    <col min="6396" max="6396" width="5.7109375" style="42" customWidth="1"/>
    <col min="6397" max="6397" width="60.7109375" style="42" customWidth="1"/>
    <col min="6398" max="6398" width="8.7109375" style="42"/>
    <col min="6399" max="6399" width="9.7109375" style="42" customWidth="1"/>
    <col min="6400" max="6400" width="3.7109375" style="42" customWidth="1"/>
    <col min="6401" max="6402" width="10.7109375" style="42" customWidth="1"/>
    <col min="6403" max="6403" width="9.28515625" style="42" customWidth="1"/>
    <col min="6404" max="6651" width="8.7109375" style="42"/>
    <col min="6652" max="6652" width="5.7109375" style="42" customWidth="1"/>
    <col min="6653" max="6653" width="60.7109375" style="42" customWidth="1"/>
    <col min="6654" max="6654" width="8.7109375" style="42"/>
    <col min="6655" max="6655" width="9.7109375" style="42" customWidth="1"/>
    <col min="6656" max="6656" width="3.7109375" style="42" customWidth="1"/>
    <col min="6657" max="6658" width="10.7109375" style="42" customWidth="1"/>
    <col min="6659" max="6659" width="9.28515625" style="42" customWidth="1"/>
    <col min="6660" max="6907" width="8.7109375" style="42"/>
    <col min="6908" max="6908" width="5.7109375" style="42" customWidth="1"/>
    <col min="6909" max="6909" width="60.7109375" style="42" customWidth="1"/>
    <col min="6910" max="6910" width="8.7109375" style="42"/>
    <col min="6911" max="6911" width="9.7109375" style="42" customWidth="1"/>
    <col min="6912" max="6912" width="3.7109375" style="42" customWidth="1"/>
    <col min="6913" max="6914" width="10.7109375" style="42" customWidth="1"/>
    <col min="6915" max="6915" width="9.28515625" style="42" customWidth="1"/>
    <col min="6916" max="7163" width="8.7109375" style="42"/>
    <col min="7164" max="7164" width="5.7109375" style="42" customWidth="1"/>
    <col min="7165" max="7165" width="60.7109375" style="42" customWidth="1"/>
    <col min="7166" max="7166" width="8.7109375" style="42"/>
    <col min="7167" max="7167" width="9.7109375" style="42" customWidth="1"/>
    <col min="7168" max="7168" width="3.7109375" style="42" customWidth="1"/>
    <col min="7169" max="7170" width="10.7109375" style="42" customWidth="1"/>
    <col min="7171" max="7171" width="9.28515625" style="42" customWidth="1"/>
    <col min="7172" max="7419" width="8.7109375" style="42"/>
    <col min="7420" max="7420" width="5.7109375" style="42" customWidth="1"/>
    <col min="7421" max="7421" width="60.7109375" style="42" customWidth="1"/>
    <col min="7422" max="7422" width="8.7109375" style="42"/>
    <col min="7423" max="7423" width="9.7109375" style="42" customWidth="1"/>
    <col min="7424" max="7424" width="3.7109375" style="42" customWidth="1"/>
    <col min="7425" max="7426" width="10.7109375" style="42" customWidth="1"/>
    <col min="7427" max="7427" width="9.28515625" style="42" customWidth="1"/>
    <col min="7428" max="7675" width="8.7109375" style="42"/>
    <col min="7676" max="7676" width="5.7109375" style="42" customWidth="1"/>
    <col min="7677" max="7677" width="60.7109375" style="42" customWidth="1"/>
    <col min="7678" max="7678" width="8.7109375" style="42"/>
    <col min="7679" max="7679" width="9.7109375" style="42" customWidth="1"/>
    <col min="7680" max="7680" width="3.7109375" style="42" customWidth="1"/>
    <col min="7681" max="7682" width="10.7109375" style="42" customWidth="1"/>
    <col min="7683" max="7683" width="9.28515625" style="42" customWidth="1"/>
    <col min="7684" max="7931" width="8.7109375" style="42"/>
    <col min="7932" max="7932" width="5.7109375" style="42" customWidth="1"/>
    <col min="7933" max="7933" width="60.7109375" style="42" customWidth="1"/>
    <col min="7934" max="7934" width="8.7109375" style="42"/>
    <col min="7935" max="7935" width="9.7109375" style="42" customWidth="1"/>
    <col min="7936" max="7936" width="3.7109375" style="42" customWidth="1"/>
    <col min="7937" max="7938" width="10.7109375" style="42" customWidth="1"/>
    <col min="7939" max="7939" width="9.28515625" style="42" customWidth="1"/>
    <col min="7940" max="8187" width="8.7109375" style="42"/>
    <col min="8188" max="8188" width="5.7109375" style="42" customWidth="1"/>
    <col min="8189" max="8189" width="60.7109375" style="42" customWidth="1"/>
    <col min="8190" max="8190" width="8.7109375" style="42"/>
    <col min="8191" max="8191" width="9.7109375" style="42" customWidth="1"/>
    <col min="8192" max="8192" width="3.7109375" style="42" customWidth="1"/>
    <col min="8193" max="8194" width="10.7109375" style="42" customWidth="1"/>
    <col min="8195" max="8195" width="9.28515625" style="42" customWidth="1"/>
    <col min="8196" max="8443" width="8.7109375" style="42"/>
    <col min="8444" max="8444" width="5.7109375" style="42" customWidth="1"/>
    <col min="8445" max="8445" width="60.7109375" style="42" customWidth="1"/>
    <col min="8446" max="8446" width="8.7109375" style="42"/>
    <col min="8447" max="8447" width="9.7109375" style="42" customWidth="1"/>
    <col min="8448" max="8448" width="3.7109375" style="42" customWidth="1"/>
    <col min="8449" max="8450" width="10.7109375" style="42" customWidth="1"/>
    <col min="8451" max="8451" width="9.28515625" style="42" customWidth="1"/>
    <col min="8452" max="8699" width="8.7109375" style="42"/>
    <col min="8700" max="8700" width="5.7109375" style="42" customWidth="1"/>
    <col min="8701" max="8701" width="60.7109375" style="42" customWidth="1"/>
    <col min="8702" max="8702" width="8.7109375" style="42"/>
    <col min="8703" max="8703" width="9.7109375" style="42" customWidth="1"/>
    <col min="8704" max="8704" width="3.7109375" style="42" customWidth="1"/>
    <col min="8705" max="8706" width="10.7109375" style="42" customWidth="1"/>
    <col min="8707" max="8707" width="9.28515625" style="42" customWidth="1"/>
    <col min="8708" max="8955" width="8.7109375" style="42"/>
    <col min="8956" max="8956" width="5.7109375" style="42" customWidth="1"/>
    <col min="8957" max="8957" width="60.7109375" style="42" customWidth="1"/>
    <col min="8958" max="8958" width="8.7109375" style="42"/>
    <col min="8959" max="8959" width="9.7109375" style="42" customWidth="1"/>
    <col min="8960" max="8960" width="3.7109375" style="42" customWidth="1"/>
    <col min="8961" max="8962" width="10.7109375" style="42" customWidth="1"/>
    <col min="8963" max="8963" width="9.28515625" style="42" customWidth="1"/>
    <col min="8964" max="9211" width="8.7109375" style="42"/>
    <col min="9212" max="9212" width="5.7109375" style="42" customWidth="1"/>
    <col min="9213" max="9213" width="60.7109375" style="42" customWidth="1"/>
    <col min="9214" max="9214" width="8.7109375" style="42"/>
    <col min="9215" max="9215" width="9.7109375" style="42" customWidth="1"/>
    <col min="9216" max="9216" width="3.7109375" style="42" customWidth="1"/>
    <col min="9217" max="9218" width="10.7109375" style="42" customWidth="1"/>
    <col min="9219" max="9219" width="9.28515625" style="42" customWidth="1"/>
    <col min="9220" max="9467" width="8.7109375" style="42"/>
    <col min="9468" max="9468" width="5.7109375" style="42" customWidth="1"/>
    <col min="9469" max="9469" width="60.7109375" style="42" customWidth="1"/>
    <col min="9470" max="9470" width="8.7109375" style="42"/>
    <col min="9471" max="9471" width="9.7109375" style="42" customWidth="1"/>
    <col min="9472" max="9472" width="3.7109375" style="42" customWidth="1"/>
    <col min="9473" max="9474" width="10.7109375" style="42" customWidth="1"/>
    <col min="9475" max="9475" width="9.28515625" style="42" customWidth="1"/>
    <col min="9476" max="9723" width="8.7109375" style="42"/>
    <col min="9724" max="9724" width="5.7109375" style="42" customWidth="1"/>
    <col min="9725" max="9725" width="60.7109375" style="42" customWidth="1"/>
    <col min="9726" max="9726" width="8.7109375" style="42"/>
    <col min="9727" max="9727" width="9.7109375" style="42" customWidth="1"/>
    <col min="9728" max="9728" width="3.7109375" style="42" customWidth="1"/>
    <col min="9729" max="9730" width="10.7109375" style="42" customWidth="1"/>
    <col min="9731" max="9731" width="9.28515625" style="42" customWidth="1"/>
    <col min="9732" max="9979" width="8.7109375" style="42"/>
    <col min="9980" max="9980" width="5.7109375" style="42" customWidth="1"/>
    <col min="9981" max="9981" width="60.7109375" style="42" customWidth="1"/>
    <col min="9982" max="9982" width="8.7109375" style="42"/>
    <col min="9983" max="9983" width="9.7109375" style="42" customWidth="1"/>
    <col min="9984" max="9984" width="3.7109375" style="42" customWidth="1"/>
    <col min="9985" max="9986" width="10.7109375" style="42" customWidth="1"/>
    <col min="9987" max="9987" width="9.28515625" style="42" customWidth="1"/>
    <col min="9988" max="10235" width="8.7109375" style="42"/>
    <col min="10236" max="10236" width="5.7109375" style="42" customWidth="1"/>
    <col min="10237" max="10237" width="60.7109375" style="42" customWidth="1"/>
    <col min="10238" max="10238" width="8.7109375" style="42"/>
    <col min="10239" max="10239" width="9.7109375" style="42" customWidth="1"/>
    <col min="10240" max="10240" width="3.7109375" style="42" customWidth="1"/>
    <col min="10241" max="10242" width="10.7109375" style="42" customWidth="1"/>
    <col min="10243" max="10243" width="9.28515625" style="42" customWidth="1"/>
    <col min="10244" max="10491" width="8.7109375" style="42"/>
    <col min="10492" max="10492" width="5.7109375" style="42" customWidth="1"/>
    <col min="10493" max="10493" width="60.7109375" style="42" customWidth="1"/>
    <col min="10494" max="10494" width="8.7109375" style="42"/>
    <col min="10495" max="10495" width="9.7109375" style="42" customWidth="1"/>
    <col min="10496" max="10496" width="3.7109375" style="42" customWidth="1"/>
    <col min="10497" max="10498" width="10.7109375" style="42" customWidth="1"/>
    <col min="10499" max="10499" width="9.28515625" style="42" customWidth="1"/>
    <col min="10500" max="10747" width="8.7109375" style="42"/>
    <col min="10748" max="10748" width="5.7109375" style="42" customWidth="1"/>
    <col min="10749" max="10749" width="60.7109375" style="42" customWidth="1"/>
    <col min="10750" max="10750" width="8.7109375" style="42"/>
    <col min="10751" max="10751" width="9.7109375" style="42" customWidth="1"/>
    <col min="10752" max="10752" width="3.7109375" style="42" customWidth="1"/>
    <col min="10753" max="10754" width="10.7109375" style="42" customWidth="1"/>
    <col min="10755" max="10755" width="9.28515625" style="42" customWidth="1"/>
    <col min="10756" max="11003" width="8.7109375" style="42"/>
    <col min="11004" max="11004" width="5.7109375" style="42" customWidth="1"/>
    <col min="11005" max="11005" width="60.7109375" style="42" customWidth="1"/>
    <col min="11006" max="11006" width="8.7109375" style="42"/>
    <col min="11007" max="11007" width="9.7109375" style="42" customWidth="1"/>
    <col min="11008" max="11008" width="3.7109375" style="42" customWidth="1"/>
    <col min="11009" max="11010" width="10.7109375" style="42" customWidth="1"/>
    <col min="11011" max="11011" width="9.28515625" style="42" customWidth="1"/>
    <col min="11012" max="11259" width="8.7109375" style="42"/>
    <col min="11260" max="11260" width="5.7109375" style="42" customWidth="1"/>
    <col min="11261" max="11261" width="60.7109375" style="42" customWidth="1"/>
    <col min="11262" max="11262" width="8.7109375" style="42"/>
    <col min="11263" max="11263" width="9.7109375" style="42" customWidth="1"/>
    <col min="11264" max="11264" width="3.7109375" style="42" customWidth="1"/>
    <col min="11265" max="11266" width="10.7109375" style="42" customWidth="1"/>
    <col min="11267" max="11267" width="9.28515625" style="42" customWidth="1"/>
    <col min="11268" max="11515" width="8.7109375" style="42"/>
    <col min="11516" max="11516" width="5.7109375" style="42" customWidth="1"/>
    <col min="11517" max="11517" width="60.7109375" style="42" customWidth="1"/>
    <col min="11518" max="11518" width="8.7109375" style="42"/>
    <col min="11519" max="11519" width="9.7109375" style="42" customWidth="1"/>
    <col min="11520" max="11520" width="3.7109375" style="42" customWidth="1"/>
    <col min="11521" max="11522" width="10.7109375" style="42" customWidth="1"/>
    <col min="11523" max="11523" width="9.28515625" style="42" customWidth="1"/>
    <col min="11524" max="11771" width="8.7109375" style="42"/>
    <col min="11772" max="11772" width="5.7109375" style="42" customWidth="1"/>
    <col min="11773" max="11773" width="60.7109375" style="42" customWidth="1"/>
    <col min="11774" max="11774" width="8.7109375" style="42"/>
    <col min="11775" max="11775" width="9.7109375" style="42" customWidth="1"/>
    <col min="11776" max="11776" width="3.7109375" style="42" customWidth="1"/>
    <col min="11777" max="11778" width="10.7109375" style="42" customWidth="1"/>
    <col min="11779" max="11779" width="9.28515625" style="42" customWidth="1"/>
    <col min="11780" max="12027" width="8.7109375" style="42"/>
    <col min="12028" max="12028" width="5.7109375" style="42" customWidth="1"/>
    <col min="12029" max="12029" width="60.7109375" style="42" customWidth="1"/>
    <col min="12030" max="12030" width="8.7109375" style="42"/>
    <col min="12031" max="12031" width="9.7109375" style="42" customWidth="1"/>
    <col min="12032" max="12032" width="3.7109375" style="42" customWidth="1"/>
    <col min="12033" max="12034" width="10.7109375" style="42" customWidth="1"/>
    <col min="12035" max="12035" width="9.28515625" style="42" customWidth="1"/>
    <col min="12036" max="12283" width="8.7109375" style="42"/>
    <col min="12284" max="12284" width="5.7109375" style="42" customWidth="1"/>
    <col min="12285" max="12285" width="60.7109375" style="42" customWidth="1"/>
    <col min="12286" max="12286" width="8.7109375" style="42"/>
    <col min="12287" max="12287" width="9.7109375" style="42" customWidth="1"/>
    <col min="12288" max="12288" width="3.7109375" style="42" customWidth="1"/>
    <col min="12289" max="12290" width="10.7109375" style="42" customWidth="1"/>
    <col min="12291" max="12291" width="9.28515625" style="42" customWidth="1"/>
    <col min="12292" max="12539" width="8.7109375" style="42"/>
    <col min="12540" max="12540" width="5.7109375" style="42" customWidth="1"/>
    <col min="12541" max="12541" width="60.7109375" style="42" customWidth="1"/>
    <col min="12542" max="12542" width="8.7109375" style="42"/>
    <col min="12543" max="12543" width="9.7109375" style="42" customWidth="1"/>
    <col min="12544" max="12544" width="3.7109375" style="42" customWidth="1"/>
    <col min="12545" max="12546" width="10.7109375" style="42" customWidth="1"/>
    <col min="12547" max="12547" width="9.28515625" style="42" customWidth="1"/>
    <col min="12548" max="12795" width="8.7109375" style="42"/>
    <col min="12796" max="12796" width="5.7109375" style="42" customWidth="1"/>
    <col min="12797" max="12797" width="60.7109375" style="42" customWidth="1"/>
    <col min="12798" max="12798" width="8.7109375" style="42"/>
    <col min="12799" max="12799" width="9.7109375" style="42" customWidth="1"/>
    <col min="12800" max="12800" width="3.7109375" style="42" customWidth="1"/>
    <col min="12801" max="12802" width="10.7109375" style="42" customWidth="1"/>
    <col min="12803" max="12803" width="9.28515625" style="42" customWidth="1"/>
    <col min="12804" max="13051" width="8.7109375" style="42"/>
    <col min="13052" max="13052" width="5.7109375" style="42" customWidth="1"/>
    <col min="13053" max="13053" width="60.7109375" style="42" customWidth="1"/>
    <col min="13054" max="13054" width="8.7109375" style="42"/>
    <col min="13055" max="13055" width="9.7109375" style="42" customWidth="1"/>
    <col min="13056" max="13056" width="3.7109375" style="42" customWidth="1"/>
    <col min="13057" max="13058" width="10.7109375" style="42" customWidth="1"/>
    <col min="13059" max="13059" width="9.28515625" style="42" customWidth="1"/>
    <col min="13060" max="13307" width="8.7109375" style="42"/>
    <col min="13308" max="13308" width="5.7109375" style="42" customWidth="1"/>
    <col min="13309" max="13309" width="60.7109375" style="42" customWidth="1"/>
    <col min="13310" max="13310" width="8.7109375" style="42"/>
    <col min="13311" max="13311" width="9.7109375" style="42" customWidth="1"/>
    <col min="13312" max="13312" width="3.7109375" style="42" customWidth="1"/>
    <col min="13313" max="13314" width="10.7109375" style="42" customWidth="1"/>
    <col min="13315" max="13315" width="9.28515625" style="42" customWidth="1"/>
    <col min="13316" max="13563" width="8.7109375" style="42"/>
    <col min="13564" max="13564" width="5.7109375" style="42" customWidth="1"/>
    <col min="13565" max="13565" width="60.7109375" style="42" customWidth="1"/>
    <col min="13566" max="13566" width="8.7109375" style="42"/>
    <col min="13567" max="13567" width="9.7109375" style="42" customWidth="1"/>
    <col min="13568" max="13568" width="3.7109375" style="42" customWidth="1"/>
    <col min="13569" max="13570" width="10.7109375" style="42" customWidth="1"/>
    <col min="13571" max="13571" width="9.28515625" style="42" customWidth="1"/>
    <col min="13572" max="13819" width="8.7109375" style="42"/>
    <col min="13820" max="13820" width="5.7109375" style="42" customWidth="1"/>
    <col min="13821" max="13821" width="60.7109375" style="42" customWidth="1"/>
    <col min="13822" max="13822" width="8.7109375" style="42"/>
    <col min="13823" max="13823" width="9.7109375" style="42" customWidth="1"/>
    <col min="13824" max="13824" width="3.7109375" style="42" customWidth="1"/>
    <col min="13825" max="13826" width="10.7109375" style="42" customWidth="1"/>
    <col min="13827" max="13827" width="9.28515625" style="42" customWidth="1"/>
    <col min="13828" max="14075" width="8.7109375" style="42"/>
    <col min="14076" max="14076" width="5.7109375" style="42" customWidth="1"/>
    <col min="14077" max="14077" width="60.7109375" style="42" customWidth="1"/>
    <col min="14078" max="14078" width="8.7109375" style="42"/>
    <col min="14079" max="14079" width="9.7109375" style="42" customWidth="1"/>
    <col min="14080" max="14080" width="3.7109375" style="42" customWidth="1"/>
    <col min="14081" max="14082" width="10.7109375" style="42" customWidth="1"/>
    <col min="14083" max="14083" width="9.28515625" style="42" customWidth="1"/>
    <col min="14084" max="14331" width="8.7109375" style="42"/>
    <col min="14332" max="14332" width="5.7109375" style="42" customWidth="1"/>
    <col min="14333" max="14333" width="60.7109375" style="42" customWidth="1"/>
    <col min="14334" max="14334" width="8.7109375" style="42"/>
    <col min="14335" max="14335" width="9.7109375" style="42" customWidth="1"/>
    <col min="14336" max="14336" width="3.7109375" style="42" customWidth="1"/>
    <col min="14337" max="14338" width="10.7109375" style="42" customWidth="1"/>
    <col min="14339" max="14339" width="9.28515625" style="42" customWidth="1"/>
    <col min="14340" max="14587" width="8.7109375" style="42"/>
    <col min="14588" max="14588" width="5.7109375" style="42" customWidth="1"/>
    <col min="14589" max="14589" width="60.7109375" style="42" customWidth="1"/>
    <col min="14590" max="14590" width="8.7109375" style="42"/>
    <col min="14591" max="14591" width="9.7109375" style="42" customWidth="1"/>
    <col min="14592" max="14592" width="3.7109375" style="42" customWidth="1"/>
    <col min="14593" max="14594" width="10.7109375" style="42" customWidth="1"/>
    <col min="14595" max="14595" width="9.28515625" style="42" customWidth="1"/>
    <col min="14596" max="14843" width="8.7109375" style="42"/>
    <col min="14844" max="14844" width="5.7109375" style="42" customWidth="1"/>
    <col min="14845" max="14845" width="60.7109375" style="42" customWidth="1"/>
    <col min="14846" max="14846" width="8.7109375" style="42"/>
    <col min="14847" max="14847" width="9.7109375" style="42" customWidth="1"/>
    <col min="14848" max="14848" width="3.7109375" style="42" customWidth="1"/>
    <col min="14849" max="14850" width="10.7109375" style="42" customWidth="1"/>
    <col min="14851" max="14851" width="9.28515625" style="42" customWidth="1"/>
    <col min="14852" max="15099" width="8.7109375" style="42"/>
    <col min="15100" max="15100" width="5.7109375" style="42" customWidth="1"/>
    <col min="15101" max="15101" width="60.7109375" style="42" customWidth="1"/>
    <col min="15102" max="15102" width="8.7109375" style="42"/>
    <col min="15103" max="15103" width="9.7109375" style="42" customWidth="1"/>
    <col min="15104" max="15104" width="3.7109375" style="42" customWidth="1"/>
    <col min="15105" max="15106" width="10.7109375" style="42" customWidth="1"/>
    <col min="15107" max="15107" width="9.28515625" style="42" customWidth="1"/>
    <col min="15108" max="15355" width="8.7109375" style="42"/>
    <col min="15356" max="15356" width="5.7109375" style="42" customWidth="1"/>
    <col min="15357" max="15357" width="60.7109375" style="42" customWidth="1"/>
    <col min="15358" max="15358" width="8.7109375" style="42"/>
    <col min="15359" max="15359" width="9.7109375" style="42" customWidth="1"/>
    <col min="15360" max="15360" width="3.7109375" style="42" customWidth="1"/>
    <col min="15361" max="15362" width="10.7109375" style="42" customWidth="1"/>
    <col min="15363" max="15363" width="9.28515625" style="42" customWidth="1"/>
    <col min="15364" max="15611" width="8.7109375" style="42"/>
    <col min="15612" max="15612" width="5.7109375" style="42" customWidth="1"/>
    <col min="15613" max="15613" width="60.7109375" style="42" customWidth="1"/>
    <col min="15614" max="15614" width="8.7109375" style="42"/>
    <col min="15615" max="15615" width="9.7109375" style="42" customWidth="1"/>
    <col min="15616" max="15616" width="3.7109375" style="42" customWidth="1"/>
    <col min="15617" max="15618" width="10.7109375" style="42" customWidth="1"/>
    <col min="15619" max="15619" width="9.28515625" style="42" customWidth="1"/>
    <col min="15620" max="15867" width="8.7109375" style="42"/>
    <col min="15868" max="15868" width="5.7109375" style="42" customWidth="1"/>
    <col min="15869" max="15869" width="60.7109375" style="42" customWidth="1"/>
    <col min="15870" max="15870" width="8.7109375" style="42"/>
    <col min="15871" max="15871" width="9.7109375" style="42" customWidth="1"/>
    <col min="15872" max="15872" width="3.7109375" style="42" customWidth="1"/>
    <col min="15873" max="15874" width="10.7109375" style="42" customWidth="1"/>
    <col min="15875" max="15875" width="9.28515625" style="42" customWidth="1"/>
    <col min="15876" max="16123" width="8.7109375" style="42"/>
    <col min="16124" max="16124" width="5.7109375" style="42" customWidth="1"/>
    <col min="16125" max="16125" width="60.7109375" style="42" customWidth="1"/>
    <col min="16126" max="16126" width="8.7109375" style="42"/>
    <col min="16127" max="16127" width="9.7109375" style="42" customWidth="1"/>
    <col min="16128" max="16128" width="3.7109375" style="42" customWidth="1"/>
    <col min="16129" max="16130" width="10.7109375" style="42" customWidth="1"/>
    <col min="16131" max="16131" width="9.28515625" style="42" customWidth="1"/>
    <col min="16132" max="16384" width="8.7109375" style="42"/>
  </cols>
  <sheetData>
    <row r="1" spans="1:7" s="32" customFormat="1" x14ac:dyDescent="0.2">
      <c r="A1" s="18" t="s">
        <v>31</v>
      </c>
      <c r="B1" s="18" t="s">
        <v>32</v>
      </c>
      <c r="C1" s="21" t="s">
        <v>1</v>
      </c>
      <c r="D1" s="17" t="s">
        <v>33</v>
      </c>
      <c r="E1" s="19" t="s">
        <v>35</v>
      </c>
      <c r="F1" s="20" t="s">
        <v>34</v>
      </c>
      <c r="G1" s="19" t="s">
        <v>36</v>
      </c>
    </row>
    <row r="2" spans="1:7" s="32" customFormat="1" x14ac:dyDescent="0.2">
      <c r="A2" s="33"/>
      <c r="B2" s="33"/>
      <c r="C2" s="7"/>
      <c r="D2" s="34"/>
      <c r="E2" s="35"/>
      <c r="F2" s="1"/>
      <c r="G2" s="35"/>
    </row>
    <row r="3" spans="1:7" s="8" customFormat="1" x14ac:dyDescent="0.25">
      <c r="A3" s="8" t="s">
        <v>496</v>
      </c>
      <c r="C3" s="8" t="s">
        <v>497</v>
      </c>
    </row>
    <row r="4" spans="1:7" s="32" customFormat="1" x14ac:dyDescent="0.2">
      <c r="A4" s="33"/>
      <c r="B4" s="33"/>
      <c r="C4" s="7"/>
      <c r="D4" s="34"/>
      <c r="E4" s="35"/>
      <c r="F4" s="1"/>
      <c r="G4" s="35"/>
    </row>
    <row r="5" spans="1:7" s="32" customFormat="1" ht="60" x14ac:dyDescent="0.2">
      <c r="A5" s="33"/>
      <c r="B5" s="33"/>
      <c r="C5" s="7" t="s">
        <v>421</v>
      </c>
      <c r="D5" s="34"/>
      <c r="E5" s="35"/>
      <c r="F5" s="1"/>
      <c r="G5" s="35"/>
    </row>
    <row r="6" spans="1:7" s="32" customFormat="1" x14ac:dyDescent="0.2">
      <c r="A6" s="33"/>
      <c r="B6" s="33"/>
      <c r="C6" s="7"/>
      <c r="D6" s="34"/>
      <c r="E6" s="35"/>
      <c r="F6" s="1"/>
      <c r="G6" s="35"/>
    </row>
    <row r="7" spans="1:7" s="8" customFormat="1" x14ac:dyDescent="0.25">
      <c r="B7" s="8" t="s">
        <v>408</v>
      </c>
      <c r="C7" s="8" t="s">
        <v>422</v>
      </c>
    </row>
    <row r="8" spans="1:7" s="32" customFormat="1" x14ac:dyDescent="0.2">
      <c r="A8" s="33"/>
      <c r="B8" s="33"/>
      <c r="C8" s="7"/>
      <c r="D8" s="34"/>
      <c r="E8" s="35"/>
      <c r="F8" s="1"/>
      <c r="G8" s="35"/>
    </row>
    <row r="9" spans="1:7" s="32" customFormat="1" ht="96" x14ac:dyDescent="0.2">
      <c r="A9" s="33"/>
      <c r="B9" s="107" t="s">
        <v>408</v>
      </c>
      <c r="C9" s="7" t="s">
        <v>423</v>
      </c>
      <c r="D9" s="34"/>
      <c r="E9" s="35"/>
      <c r="F9" s="1"/>
      <c r="G9" s="35"/>
    </row>
    <row r="10" spans="1:7" s="32" customFormat="1" x14ac:dyDescent="0.2">
      <c r="A10" s="33"/>
      <c r="B10" s="107" t="s">
        <v>424</v>
      </c>
      <c r="C10" s="7" t="s">
        <v>425</v>
      </c>
      <c r="D10" s="34"/>
      <c r="E10" s="35"/>
      <c r="F10" s="1"/>
      <c r="G10" s="35"/>
    </row>
    <row r="11" spans="1:7" s="32" customFormat="1" x14ac:dyDescent="0.2">
      <c r="A11" s="33"/>
      <c r="B11" s="107" t="s">
        <v>424</v>
      </c>
      <c r="C11" s="7" t="s">
        <v>426</v>
      </c>
      <c r="D11" s="34" t="s">
        <v>14</v>
      </c>
      <c r="E11" s="35">
        <v>24</v>
      </c>
      <c r="F11" s="1"/>
      <c r="G11" s="35">
        <f>E11*F11</f>
        <v>0</v>
      </c>
    </row>
    <row r="12" spans="1:7" s="32" customFormat="1" x14ac:dyDescent="0.2">
      <c r="A12" s="33"/>
      <c r="B12" s="107" t="s">
        <v>424</v>
      </c>
      <c r="C12" s="7" t="s">
        <v>427</v>
      </c>
      <c r="D12" s="34" t="s">
        <v>14</v>
      </c>
      <c r="E12" s="35">
        <v>8</v>
      </c>
      <c r="F12" s="1"/>
      <c r="G12" s="35">
        <f>E12*F12</f>
        <v>0</v>
      </c>
    </row>
    <row r="13" spans="1:7" s="32" customFormat="1" x14ac:dyDescent="0.2">
      <c r="A13" s="33"/>
      <c r="B13" s="107" t="s">
        <v>424</v>
      </c>
      <c r="C13" s="7" t="s">
        <v>428</v>
      </c>
      <c r="D13" s="34"/>
      <c r="E13" s="35"/>
      <c r="F13" s="1"/>
      <c r="G13" s="35"/>
    </row>
    <row r="14" spans="1:7" s="32" customFormat="1" x14ac:dyDescent="0.2">
      <c r="A14" s="33"/>
      <c r="B14" s="107" t="s">
        <v>424</v>
      </c>
      <c r="C14" s="7" t="s">
        <v>429</v>
      </c>
      <c r="D14" s="34" t="s">
        <v>14</v>
      </c>
      <c r="E14" s="35">
        <v>7</v>
      </c>
      <c r="F14" s="1"/>
      <c r="G14" s="35">
        <f>E14*F14</f>
        <v>0</v>
      </c>
    </row>
    <row r="15" spans="1:7" s="32" customFormat="1" x14ac:dyDescent="0.2">
      <c r="A15" s="33"/>
      <c r="B15" s="107" t="s">
        <v>424</v>
      </c>
      <c r="C15" s="7" t="s">
        <v>430</v>
      </c>
      <c r="D15" s="34" t="s">
        <v>14</v>
      </c>
      <c r="E15" s="35">
        <v>4</v>
      </c>
      <c r="F15" s="1"/>
      <c r="G15" s="35">
        <f>E15*F15</f>
        <v>0</v>
      </c>
    </row>
    <row r="16" spans="1:7" s="32" customFormat="1" x14ac:dyDescent="0.2">
      <c r="A16" s="33"/>
      <c r="B16" s="33"/>
      <c r="C16" s="7"/>
      <c r="D16" s="34"/>
      <c r="E16" s="35"/>
      <c r="F16" s="1"/>
      <c r="G16" s="35"/>
    </row>
    <row r="17" spans="1:7" s="32" customFormat="1" ht="96" x14ac:dyDescent="0.2">
      <c r="A17" s="33"/>
      <c r="B17" s="107" t="s">
        <v>409</v>
      </c>
      <c r="C17" s="7" t="s">
        <v>431</v>
      </c>
      <c r="D17" s="34"/>
      <c r="E17" s="35"/>
      <c r="F17" s="1"/>
      <c r="G17" s="35"/>
    </row>
    <row r="18" spans="1:7" s="32" customFormat="1" x14ac:dyDescent="0.2">
      <c r="A18" s="33"/>
      <c r="B18" s="107" t="s">
        <v>424</v>
      </c>
      <c r="C18" s="7" t="s">
        <v>425</v>
      </c>
      <c r="D18" s="34"/>
      <c r="E18" s="35"/>
      <c r="F18" s="1"/>
      <c r="G18" s="35"/>
    </row>
    <row r="19" spans="1:7" s="32" customFormat="1" x14ac:dyDescent="0.2">
      <c r="A19" s="33"/>
      <c r="B19" s="107"/>
      <c r="C19" s="7" t="s">
        <v>432</v>
      </c>
      <c r="D19" s="34" t="s">
        <v>0</v>
      </c>
      <c r="E19" s="35">
        <v>5</v>
      </c>
      <c r="F19" s="1"/>
      <c r="G19" s="35">
        <f>E19*F19</f>
        <v>0</v>
      </c>
    </row>
    <row r="20" spans="1:7" s="32" customFormat="1" x14ac:dyDescent="0.2">
      <c r="A20" s="33"/>
      <c r="B20" s="107" t="s">
        <v>424</v>
      </c>
      <c r="C20" s="7" t="s">
        <v>428</v>
      </c>
      <c r="D20" s="34"/>
      <c r="E20" s="35"/>
      <c r="F20" s="1"/>
      <c r="G20" s="35"/>
    </row>
    <row r="21" spans="1:7" s="32" customFormat="1" x14ac:dyDescent="0.2">
      <c r="A21" s="33"/>
      <c r="B21" s="107"/>
      <c r="C21" s="7" t="s">
        <v>433</v>
      </c>
      <c r="D21" s="34" t="s">
        <v>0</v>
      </c>
      <c r="E21" s="35">
        <v>8</v>
      </c>
      <c r="F21" s="1"/>
      <c r="G21" s="35">
        <f>E21*F21</f>
        <v>0</v>
      </c>
    </row>
    <row r="22" spans="1:7" s="32" customFormat="1" x14ac:dyDescent="0.2">
      <c r="A22" s="33"/>
      <c r="B22" s="107"/>
      <c r="C22" s="7" t="s">
        <v>434</v>
      </c>
      <c r="D22" s="34" t="s">
        <v>0</v>
      </c>
      <c r="E22" s="35">
        <v>4</v>
      </c>
      <c r="F22" s="1"/>
      <c r="G22" s="35">
        <f>E22*F22</f>
        <v>0</v>
      </c>
    </row>
    <row r="23" spans="1:7" s="32" customFormat="1" x14ac:dyDescent="0.2">
      <c r="A23" s="33"/>
      <c r="B23" s="33"/>
      <c r="C23" s="7"/>
      <c r="D23" s="34"/>
      <c r="E23" s="35"/>
      <c r="F23" s="1"/>
      <c r="G23" s="35"/>
    </row>
    <row r="24" spans="1:7" s="8" customFormat="1" x14ac:dyDescent="0.2">
      <c r="B24" s="8" t="s">
        <v>408</v>
      </c>
      <c r="C24" s="8" t="s">
        <v>435</v>
      </c>
      <c r="E24" s="11"/>
      <c r="G24" s="11">
        <f>SUM(G8:G23)</f>
        <v>0</v>
      </c>
    </row>
    <row r="25" spans="1:7" s="32" customFormat="1" x14ac:dyDescent="0.2">
      <c r="A25" s="33"/>
      <c r="B25" s="33"/>
      <c r="C25" s="7"/>
      <c r="D25" s="34"/>
      <c r="E25" s="35"/>
      <c r="F25" s="1"/>
      <c r="G25" s="35"/>
    </row>
    <row r="26" spans="1:7" s="32" customFormat="1" x14ac:dyDescent="0.2">
      <c r="A26" s="33"/>
      <c r="B26" s="33"/>
      <c r="C26" s="7"/>
      <c r="D26" s="34"/>
      <c r="E26" s="35"/>
      <c r="F26" s="1"/>
      <c r="G26" s="35"/>
    </row>
    <row r="27" spans="1:7" s="8" customFormat="1" x14ac:dyDescent="0.25">
      <c r="B27" s="8" t="s">
        <v>409</v>
      </c>
      <c r="C27" s="8" t="s">
        <v>436</v>
      </c>
    </row>
    <row r="28" spans="1:7" s="32" customFormat="1" x14ac:dyDescent="0.2">
      <c r="A28" s="33"/>
      <c r="B28" s="33"/>
      <c r="C28" s="7"/>
      <c r="D28" s="34"/>
      <c r="E28" s="35"/>
      <c r="F28" s="1"/>
      <c r="G28" s="35"/>
    </row>
    <row r="29" spans="1:7" s="32" customFormat="1" ht="132" x14ac:dyDescent="0.2">
      <c r="A29" s="33"/>
      <c r="B29" s="107" t="s">
        <v>408</v>
      </c>
      <c r="C29" s="7" t="s">
        <v>437</v>
      </c>
      <c r="D29" s="34"/>
      <c r="E29" s="35"/>
      <c r="F29" s="1"/>
      <c r="G29" s="35"/>
    </row>
    <row r="30" spans="1:7" s="32" customFormat="1" x14ac:dyDescent="0.2">
      <c r="A30" s="33"/>
      <c r="B30" s="107"/>
      <c r="C30" s="7" t="s">
        <v>425</v>
      </c>
      <c r="D30" s="34" t="s">
        <v>5</v>
      </c>
      <c r="E30" s="35">
        <v>38</v>
      </c>
      <c r="F30" s="1"/>
      <c r="G30" s="35">
        <f t="shared" ref="G30:G32" si="0">E30*F30</f>
        <v>0</v>
      </c>
    </row>
    <row r="31" spans="1:7" s="32" customFormat="1" x14ac:dyDescent="0.2">
      <c r="A31" s="33"/>
      <c r="B31" s="107"/>
      <c r="C31" s="7" t="s">
        <v>438</v>
      </c>
      <c r="D31" s="34" t="s">
        <v>5</v>
      </c>
      <c r="E31" s="35">
        <v>105</v>
      </c>
      <c r="F31" s="1"/>
      <c r="G31" s="35">
        <f t="shared" si="0"/>
        <v>0</v>
      </c>
    </row>
    <row r="32" spans="1:7" s="32" customFormat="1" x14ac:dyDescent="0.2">
      <c r="A32" s="33"/>
      <c r="B32" s="107"/>
      <c r="C32" s="7" t="s">
        <v>439</v>
      </c>
      <c r="D32" s="34" t="s">
        <v>5</v>
      </c>
      <c r="E32" s="35">
        <v>27</v>
      </c>
      <c r="F32" s="1"/>
      <c r="G32" s="35">
        <f t="shared" si="0"/>
        <v>0</v>
      </c>
    </row>
    <row r="33" spans="1:7" s="32" customFormat="1" x14ac:dyDescent="0.2">
      <c r="A33" s="33"/>
      <c r="B33" s="33"/>
      <c r="C33" s="7"/>
      <c r="D33" s="34"/>
      <c r="E33" s="35"/>
      <c r="F33" s="1"/>
      <c r="G33" s="35"/>
    </row>
    <row r="34" spans="1:7" s="32" customFormat="1" ht="48" x14ac:dyDescent="0.2">
      <c r="A34" s="33"/>
      <c r="B34" s="107" t="s">
        <v>409</v>
      </c>
      <c r="C34" s="7" t="s">
        <v>440</v>
      </c>
      <c r="D34" s="34"/>
      <c r="E34" s="35"/>
      <c r="F34" s="1"/>
      <c r="G34" s="35"/>
    </row>
    <row r="35" spans="1:7" s="32" customFormat="1" x14ac:dyDescent="0.2">
      <c r="A35" s="33"/>
      <c r="B35" s="107"/>
      <c r="C35" s="7" t="s">
        <v>425</v>
      </c>
      <c r="D35" s="34" t="s">
        <v>4</v>
      </c>
      <c r="E35" s="35">
        <v>41</v>
      </c>
      <c r="F35" s="1"/>
      <c r="G35" s="35">
        <f t="shared" ref="G35:G37" si="1">E35*F35</f>
        <v>0</v>
      </c>
    </row>
    <row r="36" spans="1:7" s="32" customFormat="1" x14ac:dyDescent="0.2">
      <c r="A36" s="33"/>
      <c r="B36" s="107"/>
      <c r="C36" s="7" t="s">
        <v>428</v>
      </c>
      <c r="D36" s="34" t="s">
        <v>4</v>
      </c>
      <c r="E36" s="35">
        <v>81</v>
      </c>
      <c r="F36" s="1"/>
      <c r="G36" s="35">
        <f t="shared" si="1"/>
        <v>0</v>
      </c>
    </row>
    <row r="37" spans="1:7" s="32" customFormat="1" x14ac:dyDescent="0.2">
      <c r="A37" s="33"/>
      <c r="B37" s="107"/>
      <c r="C37" s="7" t="s">
        <v>439</v>
      </c>
      <c r="D37" s="34" t="s">
        <v>4</v>
      </c>
      <c r="E37" s="35">
        <v>26</v>
      </c>
      <c r="F37" s="1"/>
      <c r="G37" s="35">
        <f t="shared" si="1"/>
        <v>0</v>
      </c>
    </row>
    <row r="38" spans="1:7" s="32" customFormat="1" x14ac:dyDescent="0.2">
      <c r="A38" s="33"/>
      <c r="B38" s="33"/>
      <c r="C38" s="7"/>
      <c r="D38" s="34"/>
      <c r="E38" s="35"/>
      <c r="F38" s="1"/>
      <c r="G38" s="35"/>
    </row>
    <row r="39" spans="1:7" s="32" customFormat="1" ht="84" x14ac:dyDescent="0.2">
      <c r="A39" s="33"/>
      <c r="B39" s="107" t="s">
        <v>410</v>
      </c>
      <c r="C39" s="7" t="s">
        <v>441</v>
      </c>
      <c r="D39" s="34"/>
      <c r="E39" s="35"/>
      <c r="F39" s="1"/>
      <c r="G39" s="35"/>
    </row>
    <row r="40" spans="1:7" s="32" customFormat="1" x14ac:dyDescent="0.2">
      <c r="A40" s="33"/>
      <c r="B40" s="107"/>
      <c r="C40" s="7" t="s">
        <v>425</v>
      </c>
      <c r="D40" s="34" t="s">
        <v>4</v>
      </c>
      <c r="E40" s="35">
        <v>4.0999999999999996</v>
      </c>
      <c r="F40" s="1"/>
      <c r="G40" s="35">
        <f t="shared" ref="G40:G41" si="2">E40*F40</f>
        <v>0</v>
      </c>
    </row>
    <row r="41" spans="1:7" s="32" customFormat="1" x14ac:dyDescent="0.2">
      <c r="A41" s="33"/>
      <c r="B41" s="107"/>
      <c r="C41" s="7" t="s">
        <v>428</v>
      </c>
      <c r="D41" s="34" t="s">
        <v>4</v>
      </c>
      <c r="E41" s="35">
        <v>8.1</v>
      </c>
      <c r="F41" s="1"/>
      <c r="G41" s="35">
        <f t="shared" si="2"/>
        <v>0</v>
      </c>
    </row>
    <row r="42" spans="1:7" s="32" customFormat="1" x14ac:dyDescent="0.2">
      <c r="A42" s="33"/>
      <c r="B42" s="33"/>
      <c r="C42" s="7"/>
      <c r="D42" s="34"/>
      <c r="E42" s="35"/>
      <c r="F42" s="1"/>
      <c r="G42" s="35"/>
    </row>
    <row r="43" spans="1:7" s="32" customFormat="1" ht="96" x14ac:dyDescent="0.2">
      <c r="A43" s="33"/>
      <c r="B43" s="107" t="s">
        <v>411</v>
      </c>
      <c r="C43" s="7" t="s">
        <v>442</v>
      </c>
      <c r="D43" s="34"/>
      <c r="E43" s="35"/>
      <c r="F43" s="1"/>
      <c r="G43" s="35"/>
    </row>
    <row r="44" spans="1:7" s="32" customFormat="1" x14ac:dyDescent="0.2">
      <c r="A44" s="33"/>
      <c r="B44" s="107"/>
      <c r="C44" s="7" t="s">
        <v>425</v>
      </c>
      <c r="D44" s="34" t="s">
        <v>5</v>
      </c>
      <c r="E44" s="35">
        <v>12</v>
      </c>
      <c r="F44" s="1"/>
      <c r="G44" s="35">
        <f t="shared" ref="G44:G45" si="3">E44*F44</f>
        <v>0</v>
      </c>
    </row>
    <row r="45" spans="1:7" s="32" customFormat="1" x14ac:dyDescent="0.2">
      <c r="A45" s="33"/>
      <c r="B45" s="107"/>
      <c r="C45" s="7" t="s">
        <v>428</v>
      </c>
      <c r="D45" s="34" t="s">
        <v>5</v>
      </c>
      <c r="E45" s="35">
        <v>24</v>
      </c>
      <c r="F45" s="1"/>
      <c r="G45" s="35">
        <f t="shared" si="3"/>
        <v>0</v>
      </c>
    </row>
    <row r="46" spans="1:7" s="32" customFormat="1" x14ac:dyDescent="0.2">
      <c r="A46" s="33"/>
      <c r="B46" s="33"/>
      <c r="C46" s="7"/>
      <c r="D46" s="34"/>
      <c r="E46" s="35"/>
      <c r="F46" s="1"/>
      <c r="G46" s="35"/>
    </row>
    <row r="47" spans="1:7" s="32" customFormat="1" ht="96" x14ac:dyDescent="0.2">
      <c r="A47" s="33"/>
      <c r="B47" s="107" t="s">
        <v>412</v>
      </c>
      <c r="C47" s="7" t="s">
        <v>443</v>
      </c>
      <c r="D47" s="34"/>
      <c r="E47" s="35"/>
      <c r="F47" s="1"/>
      <c r="G47" s="35"/>
    </row>
    <row r="48" spans="1:7" s="32" customFormat="1" x14ac:dyDescent="0.2">
      <c r="A48" s="33"/>
      <c r="B48" s="107"/>
      <c r="C48" s="7" t="s">
        <v>425</v>
      </c>
      <c r="D48" s="34" t="s">
        <v>5</v>
      </c>
      <c r="E48" s="35">
        <v>12</v>
      </c>
      <c r="F48" s="1"/>
      <c r="G48" s="35">
        <f t="shared" ref="G48:G49" si="4">E48*F48</f>
        <v>0</v>
      </c>
    </row>
    <row r="49" spans="1:9" s="32" customFormat="1" x14ac:dyDescent="0.2">
      <c r="A49" s="33"/>
      <c r="B49" s="107"/>
      <c r="C49" s="7" t="s">
        <v>428</v>
      </c>
      <c r="D49" s="34" t="s">
        <v>5</v>
      </c>
      <c r="E49" s="35">
        <v>24</v>
      </c>
      <c r="F49" s="1"/>
      <c r="G49" s="35">
        <f t="shared" si="4"/>
        <v>0</v>
      </c>
    </row>
    <row r="50" spans="1:9" s="32" customFormat="1" x14ac:dyDescent="0.2">
      <c r="A50" s="33"/>
      <c r="B50" s="33"/>
      <c r="C50" s="7"/>
      <c r="D50" s="34"/>
      <c r="E50" s="35"/>
      <c r="F50" s="1"/>
      <c r="G50" s="35"/>
    </row>
    <row r="51" spans="1:9" s="32" customFormat="1" ht="60" x14ac:dyDescent="0.2">
      <c r="A51" s="33"/>
      <c r="B51" s="107" t="s">
        <v>413</v>
      </c>
      <c r="C51" s="7" t="s">
        <v>444</v>
      </c>
      <c r="D51" s="34"/>
      <c r="E51" s="35"/>
      <c r="F51" s="1"/>
      <c r="G51" s="35"/>
    </row>
    <row r="52" spans="1:9" s="32" customFormat="1" x14ac:dyDescent="0.2">
      <c r="A52" s="33"/>
      <c r="B52" s="107" t="s">
        <v>424</v>
      </c>
      <c r="C52" s="7" t="s">
        <v>425</v>
      </c>
      <c r="D52" s="34" t="s">
        <v>5</v>
      </c>
      <c r="E52" s="35">
        <v>10</v>
      </c>
      <c r="F52" s="1"/>
      <c r="G52" s="35">
        <f>E52*F52</f>
        <v>0</v>
      </c>
    </row>
    <row r="53" spans="1:9" s="32" customFormat="1" x14ac:dyDescent="0.2">
      <c r="A53" s="33"/>
      <c r="B53" s="107" t="s">
        <v>424</v>
      </c>
      <c r="C53" s="7" t="s">
        <v>428</v>
      </c>
      <c r="D53" s="34" t="s">
        <v>5</v>
      </c>
      <c r="E53" s="35">
        <v>49</v>
      </c>
      <c r="F53" s="1"/>
      <c r="G53" s="35">
        <f>E53*F53</f>
        <v>0</v>
      </c>
    </row>
    <row r="54" spans="1:9" s="32" customFormat="1" x14ac:dyDescent="0.2">
      <c r="A54" s="33"/>
      <c r="B54" s="33"/>
      <c r="C54" s="7"/>
      <c r="D54" s="34"/>
      <c r="E54" s="35"/>
      <c r="F54" s="1"/>
      <c r="G54" s="35"/>
    </row>
    <row r="55" spans="1:9" ht="72" x14ac:dyDescent="0.2">
      <c r="B55" s="107" t="s">
        <v>414</v>
      </c>
      <c r="C55" s="7" t="s">
        <v>445</v>
      </c>
    </row>
    <row r="56" spans="1:9" x14ac:dyDescent="0.2">
      <c r="B56" s="107"/>
      <c r="C56" s="7" t="s">
        <v>425</v>
      </c>
      <c r="D56" s="34" t="s">
        <v>5</v>
      </c>
      <c r="E56" s="35">
        <v>28</v>
      </c>
      <c r="G56" s="35">
        <f t="shared" ref="G56:G57" si="5">E56*F56</f>
        <v>0</v>
      </c>
    </row>
    <row r="57" spans="1:9" x14ac:dyDescent="0.2">
      <c r="B57" s="107"/>
      <c r="C57" s="7" t="s">
        <v>428</v>
      </c>
      <c r="D57" s="34" t="s">
        <v>5</v>
      </c>
      <c r="E57" s="35">
        <v>56</v>
      </c>
      <c r="G57" s="35">
        <f t="shared" si="5"/>
        <v>0</v>
      </c>
      <c r="H57" s="43"/>
      <c r="I57" s="44"/>
    </row>
    <row r="58" spans="1:9" x14ac:dyDescent="0.2">
      <c r="H58" s="43"/>
      <c r="I58" s="44"/>
    </row>
    <row r="59" spans="1:9" ht="36" x14ac:dyDescent="0.2">
      <c r="B59" s="107" t="s">
        <v>415</v>
      </c>
      <c r="C59" s="7" t="s">
        <v>446</v>
      </c>
    </row>
    <row r="60" spans="1:9" x14ac:dyDescent="0.2">
      <c r="B60" s="107"/>
      <c r="C60" s="7" t="s">
        <v>425</v>
      </c>
    </row>
    <row r="61" spans="1:9" x14ac:dyDescent="0.2">
      <c r="B61" s="107" t="s">
        <v>424</v>
      </c>
      <c r="C61" s="7" t="s">
        <v>447</v>
      </c>
      <c r="D61" s="34" t="s">
        <v>14</v>
      </c>
      <c r="E61" s="35">
        <v>102</v>
      </c>
      <c r="G61" s="35">
        <f t="shared" ref="G61:G62" si="6">E61*F61</f>
        <v>0</v>
      </c>
    </row>
    <row r="62" spans="1:9" x14ac:dyDescent="0.2">
      <c r="B62" s="107" t="s">
        <v>424</v>
      </c>
      <c r="C62" s="7" t="s">
        <v>448</v>
      </c>
      <c r="D62" s="34" t="s">
        <v>0</v>
      </c>
      <c r="E62" s="35">
        <v>1</v>
      </c>
      <c r="G62" s="35">
        <f t="shared" si="6"/>
        <v>0</v>
      </c>
    </row>
    <row r="63" spans="1:9" x14ac:dyDescent="0.2">
      <c r="B63" s="107"/>
      <c r="C63" s="7" t="s">
        <v>428</v>
      </c>
    </row>
    <row r="64" spans="1:9" x14ac:dyDescent="0.2">
      <c r="B64" s="107" t="s">
        <v>424</v>
      </c>
      <c r="C64" s="7" t="s">
        <v>447</v>
      </c>
      <c r="D64" s="34" t="s">
        <v>14</v>
      </c>
      <c r="E64" s="35">
        <v>101</v>
      </c>
      <c r="G64" s="35">
        <f>E64*F64</f>
        <v>0</v>
      </c>
    </row>
    <row r="66" spans="1:7" ht="60" x14ac:dyDescent="0.2">
      <c r="B66" s="107" t="s">
        <v>416</v>
      </c>
      <c r="C66" s="7" t="s">
        <v>746</v>
      </c>
      <c r="D66" s="34" t="s">
        <v>5</v>
      </c>
      <c r="E66" s="35">
        <v>10</v>
      </c>
      <c r="G66" s="35">
        <f>E66*F66</f>
        <v>0</v>
      </c>
    </row>
    <row r="68" spans="1:7" ht="48" x14ac:dyDescent="0.2">
      <c r="B68" s="107" t="s">
        <v>417</v>
      </c>
      <c r="C68" s="7" t="s">
        <v>745</v>
      </c>
      <c r="D68" s="34" t="s">
        <v>5</v>
      </c>
      <c r="E68" s="35">
        <v>33</v>
      </c>
      <c r="G68" s="35">
        <f>E68*F68</f>
        <v>0</v>
      </c>
    </row>
    <row r="70" spans="1:7" ht="48" x14ac:dyDescent="0.2">
      <c r="B70" s="107" t="s">
        <v>418</v>
      </c>
      <c r="C70" s="7" t="s">
        <v>449</v>
      </c>
      <c r="D70" s="34" t="s">
        <v>4</v>
      </c>
      <c r="E70" s="35">
        <v>29</v>
      </c>
      <c r="G70" s="35">
        <f>E70*F70</f>
        <v>0</v>
      </c>
    </row>
    <row r="72" spans="1:7" ht="24" x14ac:dyDescent="0.2">
      <c r="B72" s="107" t="s">
        <v>419</v>
      </c>
      <c r="C72" s="7" t="s">
        <v>450</v>
      </c>
      <c r="D72" s="34" t="s">
        <v>5</v>
      </c>
      <c r="E72" s="35">
        <v>7</v>
      </c>
      <c r="G72" s="35">
        <f>E72*F72</f>
        <v>0</v>
      </c>
    </row>
    <row r="74" spans="1:7" s="13" customFormat="1" x14ac:dyDescent="0.2">
      <c r="A74" s="8"/>
      <c r="B74" s="8" t="s">
        <v>409</v>
      </c>
      <c r="C74" s="9" t="s">
        <v>451</v>
      </c>
      <c r="D74" s="10"/>
      <c r="E74" s="11"/>
      <c r="F74" s="12"/>
      <c r="G74" s="11">
        <f>SUM(G28:G73)</f>
        <v>0</v>
      </c>
    </row>
    <row r="77" spans="1:7" s="13" customFormat="1" x14ac:dyDescent="0.2">
      <c r="A77" s="8"/>
      <c r="B77" s="8" t="s">
        <v>410</v>
      </c>
      <c r="C77" s="9" t="s">
        <v>452</v>
      </c>
      <c r="D77" s="10"/>
      <c r="E77" s="11"/>
      <c r="F77" s="12"/>
      <c r="G77" s="11"/>
    </row>
    <row r="79" spans="1:7" ht="276" x14ac:dyDescent="0.2">
      <c r="B79" s="107" t="s">
        <v>408</v>
      </c>
      <c r="C79" s="7" t="s">
        <v>453</v>
      </c>
    </row>
    <row r="80" spans="1:7" x14ac:dyDescent="0.2">
      <c r="B80" s="107" t="s">
        <v>424</v>
      </c>
      <c r="C80" s="7" t="s">
        <v>454</v>
      </c>
      <c r="D80" s="34" t="s">
        <v>0</v>
      </c>
      <c r="E80" s="35">
        <v>1</v>
      </c>
      <c r="G80" s="35">
        <f>E80*F80</f>
        <v>0</v>
      </c>
    </row>
    <row r="82" spans="1:7" ht="36" x14ac:dyDescent="0.2">
      <c r="B82" s="107" t="s">
        <v>413</v>
      </c>
      <c r="C82" s="7" t="s">
        <v>755</v>
      </c>
      <c r="D82" s="34" t="s">
        <v>0</v>
      </c>
      <c r="E82" s="35">
        <v>3</v>
      </c>
      <c r="G82" s="35">
        <f>E82*F82</f>
        <v>0</v>
      </c>
    </row>
    <row r="84" spans="1:7" s="13" customFormat="1" x14ac:dyDescent="0.2">
      <c r="A84" s="8"/>
      <c r="B84" s="8" t="s">
        <v>410</v>
      </c>
      <c r="C84" s="9" t="s">
        <v>455</v>
      </c>
      <c r="D84" s="10"/>
      <c r="E84" s="11"/>
      <c r="F84" s="12"/>
      <c r="G84" s="11">
        <f>SUM(G78:G83)</f>
        <v>0</v>
      </c>
    </row>
    <row r="87" spans="1:7" s="13" customFormat="1" x14ac:dyDescent="0.2">
      <c r="A87" s="8"/>
      <c r="B87" s="8" t="s">
        <v>411</v>
      </c>
      <c r="C87" s="9" t="s">
        <v>456</v>
      </c>
      <c r="D87" s="10"/>
      <c r="E87" s="11"/>
      <c r="F87" s="12"/>
      <c r="G87" s="11"/>
    </row>
    <row r="89" spans="1:7" ht="36" x14ac:dyDescent="0.2">
      <c r="B89" s="107" t="s">
        <v>408</v>
      </c>
      <c r="C89" s="7" t="s">
        <v>457</v>
      </c>
    </row>
    <row r="90" spans="1:7" x14ac:dyDescent="0.2">
      <c r="D90" s="34" t="s">
        <v>14</v>
      </c>
      <c r="E90" s="35">
        <v>381</v>
      </c>
      <c r="G90" s="35">
        <f>E90*F90</f>
        <v>0</v>
      </c>
    </row>
    <row r="91" spans="1:7" ht="96" x14ac:dyDescent="0.2">
      <c r="B91" s="107" t="s">
        <v>409</v>
      </c>
      <c r="C91" s="7" t="s">
        <v>458</v>
      </c>
    </row>
    <row r="92" spans="1:7" x14ac:dyDescent="0.2">
      <c r="B92" s="107" t="s">
        <v>424</v>
      </c>
      <c r="C92" s="7" t="s">
        <v>459</v>
      </c>
      <c r="D92" s="34" t="s">
        <v>14</v>
      </c>
      <c r="E92" s="35">
        <v>51</v>
      </c>
      <c r="G92" s="35">
        <f t="shared" ref="G92:G93" si="7">E92*F92</f>
        <v>0</v>
      </c>
    </row>
    <row r="93" spans="1:7" x14ac:dyDescent="0.2">
      <c r="B93" s="107" t="s">
        <v>424</v>
      </c>
      <c r="C93" s="7" t="s">
        <v>754</v>
      </c>
      <c r="D93" s="34" t="s">
        <v>14</v>
      </c>
      <c r="E93" s="35">
        <v>51</v>
      </c>
      <c r="G93" s="35">
        <f t="shared" si="7"/>
        <v>0</v>
      </c>
    </row>
    <row r="95" spans="1:7" ht="156" x14ac:dyDescent="0.2">
      <c r="B95" s="107" t="s">
        <v>410</v>
      </c>
      <c r="C95" s="7" t="s">
        <v>460</v>
      </c>
    </row>
    <row r="96" spans="1:7" x14ac:dyDescent="0.2">
      <c r="B96" s="107"/>
      <c r="C96" s="7" t="s">
        <v>489</v>
      </c>
      <c r="D96" s="34" t="s">
        <v>14</v>
      </c>
      <c r="E96" s="35">
        <v>6</v>
      </c>
      <c r="G96" s="35">
        <f t="shared" ref="G96:G101" si="8">E96*F96</f>
        <v>0</v>
      </c>
    </row>
    <row r="97" spans="2:7" x14ac:dyDescent="0.2">
      <c r="B97" s="107"/>
      <c r="C97" s="7" t="s">
        <v>490</v>
      </c>
      <c r="D97" s="34" t="s">
        <v>14</v>
      </c>
      <c r="E97" s="35">
        <v>45</v>
      </c>
      <c r="G97" s="35">
        <f t="shared" si="8"/>
        <v>0</v>
      </c>
    </row>
    <row r="98" spans="2:7" x14ac:dyDescent="0.2">
      <c r="B98" s="107"/>
      <c r="C98" s="7" t="s">
        <v>491</v>
      </c>
      <c r="D98" s="34" t="s">
        <v>14</v>
      </c>
      <c r="E98" s="35">
        <v>66</v>
      </c>
      <c r="G98" s="35">
        <f t="shared" si="8"/>
        <v>0</v>
      </c>
    </row>
    <row r="99" spans="2:7" x14ac:dyDescent="0.2">
      <c r="B99" s="107"/>
      <c r="C99" s="7" t="s">
        <v>492</v>
      </c>
      <c r="D99" s="34" t="s">
        <v>14</v>
      </c>
      <c r="E99" s="35">
        <v>73</v>
      </c>
      <c r="G99" s="35">
        <f t="shared" si="8"/>
        <v>0</v>
      </c>
    </row>
    <row r="100" spans="2:7" x14ac:dyDescent="0.2">
      <c r="B100" s="107"/>
      <c r="C100" s="7" t="s">
        <v>493</v>
      </c>
      <c r="D100" s="34" t="s">
        <v>14</v>
      </c>
      <c r="E100" s="35">
        <v>12</v>
      </c>
      <c r="G100" s="35">
        <f t="shared" si="8"/>
        <v>0</v>
      </c>
    </row>
    <row r="101" spans="2:7" x14ac:dyDescent="0.2">
      <c r="B101" s="107"/>
      <c r="C101" s="7" t="s">
        <v>494</v>
      </c>
      <c r="D101" s="34" t="s">
        <v>14</v>
      </c>
      <c r="E101" s="35">
        <v>11</v>
      </c>
      <c r="G101" s="35">
        <f t="shared" si="8"/>
        <v>0</v>
      </c>
    </row>
    <row r="103" spans="2:7" ht="108" x14ac:dyDescent="0.2">
      <c r="B103" s="107" t="s">
        <v>411</v>
      </c>
      <c r="C103" s="7" t="s">
        <v>753</v>
      </c>
    </row>
    <row r="104" spans="2:7" x14ac:dyDescent="0.2">
      <c r="B104" s="107"/>
      <c r="C104" s="7" t="s">
        <v>751</v>
      </c>
    </row>
    <row r="105" spans="2:7" x14ac:dyDescent="0.2">
      <c r="B105" s="107"/>
      <c r="C105" s="7" t="s">
        <v>495</v>
      </c>
      <c r="D105" s="34" t="s">
        <v>172</v>
      </c>
      <c r="E105" s="35">
        <v>48</v>
      </c>
      <c r="G105" s="35">
        <f t="shared" ref="G105" si="9">E105*F105</f>
        <v>0</v>
      </c>
    </row>
    <row r="106" spans="2:7" x14ac:dyDescent="0.2">
      <c r="B106" s="107"/>
      <c r="C106" s="7" t="s">
        <v>752</v>
      </c>
    </row>
    <row r="107" spans="2:7" x14ac:dyDescent="0.2">
      <c r="B107" s="107"/>
      <c r="C107" s="7" t="s">
        <v>495</v>
      </c>
      <c r="D107" s="34" t="s">
        <v>172</v>
      </c>
      <c r="E107" s="35">
        <v>18</v>
      </c>
      <c r="G107" s="35">
        <f t="shared" ref="G107" si="10">E107*F107</f>
        <v>0</v>
      </c>
    </row>
    <row r="109" spans="2:7" ht="36" x14ac:dyDescent="0.2">
      <c r="B109" s="107" t="s">
        <v>412</v>
      </c>
      <c r="C109" s="7" t="s">
        <v>461</v>
      </c>
    </row>
    <row r="110" spans="2:7" x14ac:dyDescent="0.2">
      <c r="B110" s="107"/>
      <c r="C110" s="7" t="s">
        <v>462</v>
      </c>
      <c r="D110" s="34" t="s">
        <v>0</v>
      </c>
      <c r="E110" s="35">
        <v>12</v>
      </c>
      <c r="G110" s="35">
        <f t="shared" ref="G110:G111" si="11">E110*F110</f>
        <v>0</v>
      </c>
    </row>
    <row r="111" spans="2:7" x14ac:dyDescent="0.2">
      <c r="B111" s="107"/>
      <c r="C111" s="7" t="s">
        <v>463</v>
      </c>
      <c r="D111" s="34" t="s">
        <v>0</v>
      </c>
      <c r="E111" s="35">
        <v>20</v>
      </c>
      <c r="G111" s="35">
        <f t="shared" si="11"/>
        <v>0</v>
      </c>
    </row>
    <row r="113" spans="1:7" ht="24" x14ac:dyDescent="0.2">
      <c r="B113" s="107" t="s">
        <v>413</v>
      </c>
      <c r="C113" s="7" t="s">
        <v>464</v>
      </c>
    </row>
    <row r="114" spans="1:7" x14ac:dyDescent="0.2">
      <c r="B114" s="107"/>
      <c r="C114" s="7" t="s">
        <v>462</v>
      </c>
      <c r="D114" s="34" t="s">
        <v>0</v>
      </c>
      <c r="E114" s="35">
        <v>4</v>
      </c>
      <c r="G114" s="35">
        <f t="shared" ref="G114" si="12">E114*F114</f>
        <v>0</v>
      </c>
    </row>
    <row r="116" spans="1:7" s="46" customFormat="1" ht="24" x14ac:dyDescent="0.2">
      <c r="A116" s="33"/>
      <c r="B116" s="107" t="s">
        <v>414</v>
      </c>
      <c r="C116" s="7" t="s">
        <v>465</v>
      </c>
      <c r="D116" s="34"/>
      <c r="E116" s="35"/>
      <c r="F116" s="1"/>
      <c r="G116" s="35"/>
    </row>
    <row r="117" spans="1:7" s="46" customFormat="1" x14ac:dyDescent="0.2">
      <c r="A117" s="33"/>
      <c r="B117" s="33"/>
      <c r="C117" s="7"/>
      <c r="D117" s="34" t="s">
        <v>0</v>
      </c>
      <c r="E117" s="35">
        <v>4</v>
      </c>
      <c r="F117" s="1"/>
      <c r="G117" s="35">
        <f t="shared" ref="G117" si="13">E117*F117</f>
        <v>0</v>
      </c>
    </row>
    <row r="118" spans="1:7" ht="48" x14ac:dyDescent="0.2">
      <c r="B118" s="107" t="s">
        <v>415</v>
      </c>
      <c r="C118" s="7" t="s">
        <v>466</v>
      </c>
    </row>
    <row r="119" spans="1:7" x14ac:dyDescent="0.2">
      <c r="B119" s="107"/>
      <c r="C119" s="7" t="s">
        <v>467</v>
      </c>
      <c r="D119" s="34" t="s">
        <v>0</v>
      </c>
      <c r="E119" s="35">
        <v>1</v>
      </c>
      <c r="G119" s="35">
        <f t="shared" ref="G119:G120" si="14">E119*F119</f>
        <v>0</v>
      </c>
    </row>
    <row r="120" spans="1:7" x14ac:dyDescent="0.2">
      <c r="B120" s="107"/>
      <c r="C120" s="7" t="s">
        <v>468</v>
      </c>
      <c r="D120" s="34" t="s">
        <v>0</v>
      </c>
      <c r="E120" s="35">
        <v>1</v>
      </c>
      <c r="G120" s="35">
        <f t="shared" si="14"/>
        <v>0</v>
      </c>
    </row>
    <row r="122" spans="1:7" ht="72" x14ac:dyDescent="0.2">
      <c r="B122" s="107" t="s">
        <v>416</v>
      </c>
      <c r="C122" s="7" t="s">
        <v>469</v>
      </c>
    </row>
    <row r="123" spans="1:7" x14ac:dyDescent="0.2">
      <c r="B123" s="107"/>
      <c r="C123" s="7" t="s">
        <v>757</v>
      </c>
      <c r="D123" s="34" t="s">
        <v>0</v>
      </c>
      <c r="E123" s="35">
        <v>1</v>
      </c>
      <c r="G123" s="35">
        <f t="shared" ref="G123:G124" si="15">E123*F123</f>
        <v>0</v>
      </c>
    </row>
    <row r="124" spans="1:7" x14ac:dyDescent="0.2">
      <c r="B124" s="107"/>
      <c r="C124" s="7" t="s">
        <v>758</v>
      </c>
      <c r="D124" s="34" t="s">
        <v>0</v>
      </c>
      <c r="E124" s="35">
        <v>1</v>
      </c>
      <c r="G124" s="35">
        <f t="shared" si="15"/>
        <v>0</v>
      </c>
    </row>
    <row r="126" spans="1:7" s="13" customFormat="1" x14ac:dyDescent="0.2">
      <c r="A126" s="8"/>
      <c r="B126" s="8" t="s">
        <v>411</v>
      </c>
      <c r="C126" s="9" t="s">
        <v>470</v>
      </c>
      <c r="D126" s="10"/>
      <c r="E126" s="11"/>
      <c r="F126" s="12"/>
      <c r="G126" s="11">
        <f>SUM(G88:G125)</f>
        <v>0</v>
      </c>
    </row>
    <row r="129" spans="1:7" s="13" customFormat="1" x14ac:dyDescent="0.2">
      <c r="A129" s="8"/>
      <c r="B129" s="8" t="s">
        <v>412</v>
      </c>
      <c r="C129" s="9" t="s">
        <v>471</v>
      </c>
      <c r="D129" s="10"/>
      <c r="E129" s="11"/>
      <c r="F129" s="12"/>
      <c r="G129" s="11"/>
    </row>
    <row r="131" spans="1:7" ht="60" x14ac:dyDescent="0.2">
      <c r="B131" s="107" t="s">
        <v>408</v>
      </c>
      <c r="C131" s="7" t="s">
        <v>472</v>
      </c>
      <c r="D131" s="34" t="s">
        <v>14</v>
      </c>
      <c r="E131" s="35">
        <v>299</v>
      </c>
      <c r="G131" s="35">
        <f t="shared" ref="G131" si="16">E131*F131</f>
        <v>0</v>
      </c>
    </row>
    <row r="133" spans="1:7" ht="96" x14ac:dyDescent="0.2">
      <c r="B133" s="107" t="s">
        <v>409</v>
      </c>
      <c r="C133" s="7" t="s">
        <v>473</v>
      </c>
    </row>
    <row r="134" spans="1:7" x14ac:dyDescent="0.2">
      <c r="B134" s="107"/>
      <c r="C134" s="7" t="s">
        <v>474</v>
      </c>
      <c r="D134" s="34" t="s">
        <v>14</v>
      </c>
      <c r="E134" s="35">
        <v>4</v>
      </c>
      <c r="G134" s="35">
        <f t="shared" ref="G134:G137" si="17">E134*F134</f>
        <v>0</v>
      </c>
    </row>
    <row r="135" spans="1:7" x14ac:dyDescent="0.2">
      <c r="B135" s="107"/>
      <c r="C135" s="7" t="s">
        <v>432</v>
      </c>
      <c r="D135" s="34" t="s">
        <v>14</v>
      </c>
      <c r="E135" s="35">
        <v>60</v>
      </c>
      <c r="G135" s="35">
        <f t="shared" si="17"/>
        <v>0</v>
      </c>
    </row>
    <row r="136" spans="1:7" x14ac:dyDescent="0.2">
      <c r="B136" s="107"/>
      <c r="C136" s="7" t="s">
        <v>475</v>
      </c>
      <c r="D136" s="34" t="s">
        <v>14</v>
      </c>
      <c r="E136" s="35">
        <v>12</v>
      </c>
      <c r="G136" s="35">
        <f t="shared" si="17"/>
        <v>0</v>
      </c>
    </row>
    <row r="137" spans="1:7" x14ac:dyDescent="0.2">
      <c r="B137" s="107"/>
      <c r="C137" s="7" t="s">
        <v>476</v>
      </c>
      <c r="D137" s="34" t="s">
        <v>14</v>
      </c>
      <c r="E137" s="35">
        <v>48</v>
      </c>
      <c r="G137" s="35">
        <f t="shared" si="17"/>
        <v>0</v>
      </c>
    </row>
    <row r="139" spans="1:7" ht="108" x14ac:dyDescent="0.2">
      <c r="B139" s="107" t="s">
        <v>410</v>
      </c>
      <c r="C139" s="7" t="s">
        <v>477</v>
      </c>
    </row>
    <row r="140" spans="1:7" s="45" customFormat="1" x14ac:dyDescent="0.2">
      <c r="A140" s="33"/>
      <c r="B140" s="107"/>
      <c r="C140" s="7" t="s">
        <v>476</v>
      </c>
      <c r="D140" s="34" t="s">
        <v>14</v>
      </c>
      <c r="E140" s="35">
        <v>15</v>
      </c>
      <c r="F140" s="1"/>
      <c r="G140" s="35">
        <f t="shared" ref="G140:G141" si="18">E140*F140</f>
        <v>0</v>
      </c>
    </row>
    <row r="141" spans="1:7" x14ac:dyDescent="0.2">
      <c r="B141" s="107"/>
      <c r="C141" s="7" t="s">
        <v>479</v>
      </c>
      <c r="D141" s="34" t="s">
        <v>14</v>
      </c>
      <c r="E141" s="35">
        <v>86</v>
      </c>
      <c r="G141" s="35">
        <f t="shared" si="18"/>
        <v>0</v>
      </c>
    </row>
    <row r="143" spans="1:7" s="45" customFormat="1" ht="120" x14ac:dyDescent="0.2">
      <c r="A143" s="33"/>
      <c r="B143" s="107" t="s">
        <v>411</v>
      </c>
      <c r="C143" s="7" t="s">
        <v>478</v>
      </c>
      <c r="D143" s="34"/>
      <c r="E143" s="35"/>
      <c r="F143" s="1"/>
      <c r="G143" s="35"/>
    </row>
    <row r="144" spans="1:7" x14ac:dyDescent="0.2">
      <c r="B144" s="107" t="s">
        <v>424</v>
      </c>
      <c r="C144" s="7" t="s">
        <v>480</v>
      </c>
    </row>
    <row r="145" spans="1:7" x14ac:dyDescent="0.2">
      <c r="B145" s="107"/>
      <c r="C145" s="7" t="s">
        <v>479</v>
      </c>
      <c r="D145" s="34" t="s">
        <v>14</v>
      </c>
      <c r="E145" s="35">
        <v>19</v>
      </c>
      <c r="G145" s="35">
        <f t="shared" ref="G145" si="19">E145*F145</f>
        <v>0</v>
      </c>
    </row>
    <row r="147" spans="1:7" ht="60" x14ac:dyDescent="0.2">
      <c r="B147" s="107" t="s">
        <v>412</v>
      </c>
      <c r="C147" s="7" t="s">
        <v>747</v>
      </c>
    </row>
    <row r="148" spans="1:7" x14ac:dyDescent="0.2">
      <c r="B148" s="107"/>
      <c r="C148" s="7" t="s">
        <v>481</v>
      </c>
      <c r="D148" s="34" t="s">
        <v>172</v>
      </c>
      <c r="E148" s="35">
        <v>55</v>
      </c>
      <c r="G148" s="35">
        <f t="shared" ref="G148" si="20">E148*F148</f>
        <v>0</v>
      </c>
    </row>
    <row r="150" spans="1:7" ht="48" x14ac:dyDescent="0.2">
      <c r="B150" s="107" t="s">
        <v>413</v>
      </c>
      <c r="C150" s="7" t="s">
        <v>482</v>
      </c>
    </row>
    <row r="151" spans="1:7" x14ac:dyDescent="0.2">
      <c r="B151" s="107"/>
      <c r="C151" s="7" t="s">
        <v>479</v>
      </c>
      <c r="D151" s="34" t="s">
        <v>0</v>
      </c>
      <c r="E151" s="35">
        <v>3</v>
      </c>
      <c r="G151" s="35">
        <f t="shared" ref="G151" si="21">E151*F151</f>
        <v>0</v>
      </c>
    </row>
    <row r="153" spans="1:7" ht="96" x14ac:dyDescent="0.2">
      <c r="B153" s="107" t="s">
        <v>414</v>
      </c>
      <c r="C153" s="7" t="s">
        <v>748</v>
      </c>
      <c r="D153" s="34" t="s">
        <v>0</v>
      </c>
      <c r="E153" s="35">
        <v>2</v>
      </c>
      <c r="G153" s="35">
        <f t="shared" ref="G153" si="22">E153*F153</f>
        <v>0</v>
      </c>
    </row>
    <row r="155" spans="1:7" ht="36" x14ac:dyDescent="0.2">
      <c r="B155" s="107" t="s">
        <v>415</v>
      </c>
      <c r="C155" s="7" t="s">
        <v>483</v>
      </c>
      <c r="D155" s="34" t="s">
        <v>0</v>
      </c>
      <c r="E155" s="35">
        <v>3</v>
      </c>
      <c r="G155" s="35">
        <f t="shared" ref="G155" si="23">E155*F155</f>
        <v>0</v>
      </c>
    </row>
    <row r="157" spans="1:7" ht="24" x14ac:dyDescent="0.2">
      <c r="B157" s="107" t="s">
        <v>416</v>
      </c>
      <c r="C157" s="7" t="s">
        <v>484</v>
      </c>
      <c r="D157" s="34" t="s">
        <v>0</v>
      </c>
      <c r="E157" s="35">
        <v>3</v>
      </c>
      <c r="G157" s="35">
        <f t="shared" ref="G157" si="24">E157*F157</f>
        <v>0</v>
      </c>
    </row>
    <row r="158" spans="1:7" s="47" customFormat="1" x14ac:dyDescent="0.25">
      <c r="A158" s="33"/>
      <c r="B158" s="33"/>
      <c r="C158" s="7"/>
    </row>
    <row r="159" spans="1:7" s="47" customFormat="1" ht="48" x14ac:dyDescent="0.2">
      <c r="A159" s="33"/>
      <c r="B159" s="107" t="s">
        <v>417</v>
      </c>
      <c r="C159" s="7" t="s">
        <v>756</v>
      </c>
      <c r="D159" s="34"/>
      <c r="E159" s="35"/>
      <c r="F159" s="1"/>
      <c r="G159" s="35"/>
    </row>
    <row r="160" spans="1:7" s="47" customFormat="1" ht="24" x14ac:dyDescent="0.2">
      <c r="A160" s="33"/>
      <c r="B160" s="107"/>
      <c r="C160" s="7" t="s">
        <v>485</v>
      </c>
      <c r="D160" s="34"/>
      <c r="E160" s="35"/>
      <c r="F160" s="1"/>
      <c r="G160" s="35"/>
    </row>
    <row r="161" spans="1:7" s="47" customFormat="1" x14ac:dyDescent="0.2">
      <c r="A161" s="33"/>
      <c r="B161" s="107"/>
      <c r="C161" s="7" t="s">
        <v>486</v>
      </c>
      <c r="D161" s="34" t="s">
        <v>172</v>
      </c>
      <c r="E161" s="35">
        <v>5</v>
      </c>
      <c r="F161" s="1"/>
      <c r="G161" s="35">
        <f t="shared" ref="G161" si="25">E161*F161</f>
        <v>0</v>
      </c>
    </row>
    <row r="162" spans="1:7" s="47" customFormat="1" x14ac:dyDescent="0.2">
      <c r="A162" s="33"/>
      <c r="B162" s="33"/>
      <c r="C162" s="7"/>
      <c r="D162" s="34"/>
      <c r="E162" s="35"/>
      <c r="F162" s="1"/>
      <c r="G162" s="35"/>
    </row>
    <row r="163" spans="1:7" s="47" customFormat="1" ht="204" x14ac:dyDescent="0.2">
      <c r="A163" s="33"/>
      <c r="B163" s="107" t="s">
        <v>418</v>
      </c>
      <c r="C163" s="7" t="s">
        <v>749</v>
      </c>
      <c r="D163" s="34"/>
      <c r="E163" s="35"/>
      <c r="F163" s="1"/>
      <c r="G163" s="35"/>
    </row>
    <row r="164" spans="1:7" s="47" customFormat="1" x14ac:dyDescent="0.2">
      <c r="A164" s="33"/>
      <c r="B164" s="107"/>
      <c r="C164" s="7" t="s">
        <v>750</v>
      </c>
      <c r="D164" s="34" t="s">
        <v>0</v>
      </c>
      <c r="E164" s="35">
        <v>6</v>
      </c>
      <c r="F164" s="1"/>
      <c r="G164" s="35">
        <f t="shared" ref="G164" si="26">E164*F164</f>
        <v>0</v>
      </c>
    </row>
    <row r="165" spans="1:7" s="47" customFormat="1" x14ac:dyDescent="0.2">
      <c r="A165" s="33"/>
      <c r="B165" s="33"/>
      <c r="C165" s="7"/>
      <c r="D165" s="34"/>
      <c r="E165" s="35"/>
      <c r="F165" s="1"/>
      <c r="G165" s="35"/>
    </row>
    <row r="166" spans="1:7" s="52" customFormat="1" x14ac:dyDescent="0.2">
      <c r="A166" s="8"/>
      <c r="B166" s="8" t="s">
        <v>412</v>
      </c>
      <c r="C166" s="9" t="s">
        <v>487</v>
      </c>
      <c r="D166" s="10"/>
      <c r="E166" s="11"/>
      <c r="F166" s="12"/>
      <c r="G166" s="11">
        <f>SUM(G130:G165)</f>
        <v>0</v>
      </c>
    </row>
    <row r="169" spans="1:7" s="51" customFormat="1" ht="30" x14ac:dyDescent="0.25">
      <c r="A169" s="26"/>
      <c r="B169" s="26"/>
      <c r="C169" s="26" t="str">
        <f>_xlfn.TEXTJOIN(" - ",TRUE,"REKAPITULACIJA",C$3)</f>
        <v>REKAPITULACIJA - VODOVOD I ODVODNJA, HIDRANTSKA MREŽA</v>
      </c>
      <c r="D169" s="26"/>
      <c r="E169" s="26"/>
      <c r="F169" s="50"/>
      <c r="G169" s="26"/>
    </row>
    <row r="173" spans="1:7" x14ac:dyDescent="0.2">
      <c r="B173" s="33" t="s">
        <v>408</v>
      </c>
      <c r="C173" s="33" t="str">
        <f>C7</f>
        <v xml:space="preserve">POMOĆNI RADOVI </v>
      </c>
      <c r="G173" s="35">
        <f>G24</f>
        <v>0</v>
      </c>
    </row>
    <row r="174" spans="1:7" x14ac:dyDescent="0.2">
      <c r="C174" s="33"/>
    </row>
    <row r="175" spans="1:7" x14ac:dyDescent="0.2">
      <c r="B175" s="33" t="s">
        <v>409</v>
      </c>
      <c r="C175" s="33" t="str">
        <f>C27</f>
        <v>ZEMLJANI RADOVI</v>
      </c>
      <c r="G175" s="35">
        <f>G74</f>
        <v>0</v>
      </c>
    </row>
    <row r="176" spans="1:7" x14ac:dyDescent="0.2">
      <c r="C176" s="33"/>
    </row>
    <row r="177" spans="1:7" x14ac:dyDescent="0.2">
      <c r="B177" s="33" t="s">
        <v>410</v>
      </c>
      <c r="C177" s="33" t="str">
        <f>C77</f>
        <v>BETONSKI RADOVI</v>
      </c>
      <c r="G177" s="35">
        <f>G84</f>
        <v>0</v>
      </c>
    </row>
    <row r="178" spans="1:7" x14ac:dyDescent="0.2">
      <c r="C178" s="33"/>
    </row>
    <row r="179" spans="1:7" x14ac:dyDescent="0.2">
      <c r="B179" s="33" t="s">
        <v>411</v>
      </c>
      <c r="C179" s="33" t="str">
        <f>C87</f>
        <v>MONTERSKI RADOVI KOD VODOVODA</v>
      </c>
      <c r="G179" s="35">
        <f>G126</f>
        <v>0</v>
      </c>
    </row>
    <row r="180" spans="1:7" x14ac:dyDescent="0.2">
      <c r="C180" s="33"/>
    </row>
    <row r="181" spans="1:7" x14ac:dyDescent="0.2">
      <c r="B181" s="33" t="s">
        <v>412</v>
      </c>
      <c r="C181" s="33" t="str">
        <f>C129</f>
        <v>MONTERSKI RADOVI KOD KANALIZACIJE</v>
      </c>
      <c r="G181" s="35">
        <f>G166</f>
        <v>0</v>
      </c>
    </row>
    <row r="182" spans="1:7" x14ac:dyDescent="0.2">
      <c r="C182" s="33"/>
    </row>
    <row r="184" spans="1:7" s="13" customFormat="1" ht="24" x14ac:dyDescent="0.2">
      <c r="A184" s="8" t="s">
        <v>496</v>
      </c>
      <c r="B184" s="8"/>
      <c r="C184" s="9" t="str">
        <f>_xlfn.TEXTJOIN(" ",TRUE,C$3,"UKUPNO")</f>
        <v>VODOVOD I ODVODNJA, HIDRANTSKA MREŽA UKUPNO</v>
      </c>
      <c r="D184" s="10"/>
      <c r="E184" s="11"/>
      <c r="F184" s="12"/>
      <c r="G184" s="11">
        <f>SUM(G172:G183)</f>
        <v>0</v>
      </c>
    </row>
  </sheetData>
  <sheetProtection algorithmName="SHA-512" hashValue="44/D92mMjyqh0B32oOFNab5xgzonSOMhlJGuwd18muoPQwXdjgOQ5pQLfzfw1Inf7FKSoVYGm1tl3rMgoknc8g==" saltValue="XYojDitPd79zCpMQo1Xt+Q=="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 dio
Građevina: Vila Ehrlich-Marić - Hrvatski muzej arhitekture HAZU
Lokacija: Ulica Ivana Gorana Kovačića 37, Zagreb, k.č.br. 839, k.o. Centar&amp;R&amp;"-,Bold"&amp;9&amp;A&amp;"-,Regular"
&amp;P / &amp;N</oddFooter>
  </headerFooter>
  <rowBreaks count="1" manualBreakCount="1">
    <brk id="167" max="16383" man="1"/>
  </rowBreaks>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9A53B-1ACE-4F80-B0B4-2CD2050DEA29}">
  <dimension ref="A1:G137"/>
  <sheetViews>
    <sheetView view="pageBreakPreview" zoomScaleNormal="120" zoomScaleSheetLayoutView="100" workbookViewId="0"/>
  </sheetViews>
  <sheetFormatPr defaultRowHeight="12" x14ac:dyDescent="0.2"/>
  <cols>
    <col min="1" max="2" width="3.5703125" style="33" customWidth="1"/>
    <col min="3" max="3" width="41.5703125" style="7" customWidth="1"/>
    <col min="4" max="4" width="4.5703125" style="34" customWidth="1"/>
    <col min="5" max="5" width="8.5703125" style="35" customWidth="1"/>
    <col min="6" max="6" width="10.5703125" style="36" customWidth="1"/>
    <col min="7" max="7" width="11.5703125" style="35" customWidth="1"/>
    <col min="8" max="251" width="8.7109375" style="42"/>
    <col min="252" max="252" width="5.7109375" style="42" customWidth="1"/>
    <col min="253" max="253" width="60.7109375" style="42" customWidth="1"/>
    <col min="254" max="254" width="8.7109375" style="42"/>
    <col min="255" max="255" width="9.7109375" style="42" customWidth="1"/>
    <col min="256" max="256" width="3.7109375" style="42" customWidth="1"/>
    <col min="257" max="258" width="10.7109375" style="42" customWidth="1"/>
    <col min="259" max="259" width="9.28515625" style="42" customWidth="1"/>
    <col min="260" max="507" width="8.7109375" style="42"/>
    <col min="508" max="508" width="5.7109375" style="42" customWidth="1"/>
    <col min="509" max="509" width="60.7109375" style="42" customWidth="1"/>
    <col min="510" max="510" width="8.7109375" style="42"/>
    <col min="511" max="511" width="9.7109375" style="42" customWidth="1"/>
    <col min="512" max="512" width="3.7109375" style="42" customWidth="1"/>
    <col min="513" max="514" width="10.7109375" style="42" customWidth="1"/>
    <col min="515" max="515" width="9.28515625" style="42" customWidth="1"/>
    <col min="516" max="763" width="8.7109375" style="42"/>
    <col min="764" max="764" width="5.7109375" style="42" customWidth="1"/>
    <col min="765" max="765" width="60.7109375" style="42" customWidth="1"/>
    <col min="766" max="766" width="8.7109375" style="42"/>
    <col min="767" max="767" width="9.7109375" style="42" customWidth="1"/>
    <col min="768" max="768" width="3.7109375" style="42" customWidth="1"/>
    <col min="769" max="770" width="10.7109375" style="42" customWidth="1"/>
    <col min="771" max="771" width="9.28515625" style="42" customWidth="1"/>
    <col min="772" max="1019" width="8.7109375" style="42"/>
    <col min="1020" max="1020" width="5.7109375" style="42" customWidth="1"/>
    <col min="1021" max="1021" width="60.7109375" style="42" customWidth="1"/>
    <col min="1022" max="1022" width="8.7109375" style="42"/>
    <col min="1023" max="1023" width="9.7109375" style="42" customWidth="1"/>
    <col min="1024" max="1024" width="3.7109375" style="42" customWidth="1"/>
    <col min="1025" max="1026" width="10.7109375" style="42" customWidth="1"/>
    <col min="1027" max="1027" width="9.28515625" style="42" customWidth="1"/>
    <col min="1028" max="1275" width="8.7109375" style="42"/>
    <col min="1276" max="1276" width="5.7109375" style="42" customWidth="1"/>
    <col min="1277" max="1277" width="60.7109375" style="42" customWidth="1"/>
    <col min="1278" max="1278" width="8.7109375" style="42"/>
    <col min="1279" max="1279" width="9.7109375" style="42" customWidth="1"/>
    <col min="1280" max="1280" width="3.7109375" style="42" customWidth="1"/>
    <col min="1281" max="1282" width="10.7109375" style="42" customWidth="1"/>
    <col min="1283" max="1283" width="9.28515625" style="42" customWidth="1"/>
    <col min="1284" max="1531" width="8.7109375" style="42"/>
    <col min="1532" max="1532" width="5.7109375" style="42" customWidth="1"/>
    <col min="1533" max="1533" width="60.7109375" style="42" customWidth="1"/>
    <col min="1534" max="1534" width="8.7109375" style="42"/>
    <col min="1535" max="1535" width="9.7109375" style="42" customWidth="1"/>
    <col min="1536" max="1536" width="3.7109375" style="42" customWidth="1"/>
    <col min="1537" max="1538" width="10.7109375" style="42" customWidth="1"/>
    <col min="1539" max="1539" width="9.28515625" style="42" customWidth="1"/>
    <col min="1540" max="1787" width="8.7109375" style="42"/>
    <col min="1788" max="1788" width="5.7109375" style="42" customWidth="1"/>
    <col min="1789" max="1789" width="60.7109375" style="42" customWidth="1"/>
    <col min="1790" max="1790" width="8.7109375" style="42"/>
    <col min="1791" max="1791" width="9.7109375" style="42" customWidth="1"/>
    <col min="1792" max="1792" width="3.7109375" style="42" customWidth="1"/>
    <col min="1793" max="1794" width="10.7109375" style="42" customWidth="1"/>
    <col min="1795" max="1795" width="9.28515625" style="42" customWidth="1"/>
    <col min="1796" max="2043" width="8.7109375" style="42"/>
    <col min="2044" max="2044" width="5.7109375" style="42" customWidth="1"/>
    <col min="2045" max="2045" width="60.7109375" style="42" customWidth="1"/>
    <col min="2046" max="2046" width="8.7109375" style="42"/>
    <col min="2047" max="2047" width="9.7109375" style="42" customWidth="1"/>
    <col min="2048" max="2048" width="3.7109375" style="42" customWidth="1"/>
    <col min="2049" max="2050" width="10.7109375" style="42" customWidth="1"/>
    <col min="2051" max="2051" width="9.28515625" style="42" customWidth="1"/>
    <col min="2052" max="2299" width="8.7109375" style="42"/>
    <col min="2300" max="2300" width="5.7109375" style="42" customWidth="1"/>
    <col min="2301" max="2301" width="60.7109375" style="42" customWidth="1"/>
    <col min="2302" max="2302" width="8.7109375" style="42"/>
    <col min="2303" max="2303" width="9.7109375" style="42" customWidth="1"/>
    <col min="2304" max="2304" width="3.7109375" style="42" customWidth="1"/>
    <col min="2305" max="2306" width="10.7109375" style="42" customWidth="1"/>
    <col min="2307" max="2307" width="9.28515625" style="42" customWidth="1"/>
    <col min="2308" max="2555" width="8.7109375" style="42"/>
    <col min="2556" max="2556" width="5.7109375" style="42" customWidth="1"/>
    <col min="2557" max="2557" width="60.7109375" style="42" customWidth="1"/>
    <col min="2558" max="2558" width="8.7109375" style="42"/>
    <col min="2559" max="2559" width="9.7109375" style="42" customWidth="1"/>
    <col min="2560" max="2560" width="3.7109375" style="42" customWidth="1"/>
    <col min="2561" max="2562" width="10.7109375" style="42" customWidth="1"/>
    <col min="2563" max="2563" width="9.28515625" style="42" customWidth="1"/>
    <col min="2564" max="2811" width="8.7109375" style="42"/>
    <col min="2812" max="2812" width="5.7109375" style="42" customWidth="1"/>
    <col min="2813" max="2813" width="60.7109375" style="42" customWidth="1"/>
    <col min="2814" max="2814" width="8.7109375" style="42"/>
    <col min="2815" max="2815" width="9.7109375" style="42" customWidth="1"/>
    <col min="2816" max="2816" width="3.7109375" style="42" customWidth="1"/>
    <col min="2817" max="2818" width="10.7109375" style="42" customWidth="1"/>
    <col min="2819" max="2819" width="9.28515625" style="42" customWidth="1"/>
    <col min="2820" max="3067" width="8.7109375" style="42"/>
    <col min="3068" max="3068" width="5.7109375" style="42" customWidth="1"/>
    <col min="3069" max="3069" width="60.7109375" style="42" customWidth="1"/>
    <col min="3070" max="3070" width="8.7109375" style="42"/>
    <col min="3071" max="3071" width="9.7109375" style="42" customWidth="1"/>
    <col min="3072" max="3072" width="3.7109375" style="42" customWidth="1"/>
    <col min="3073" max="3074" width="10.7109375" style="42" customWidth="1"/>
    <col min="3075" max="3075" width="9.28515625" style="42" customWidth="1"/>
    <col min="3076" max="3323" width="8.7109375" style="42"/>
    <col min="3324" max="3324" width="5.7109375" style="42" customWidth="1"/>
    <col min="3325" max="3325" width="60.7109375" style="42" customWidth="1"/>
    <col min="3326" max="3326" width="8.7109375" style="42"/>
    <col min="3327" max="3327" width="9.7109375" style="42" customWidth="1"/>
    <col min="3328" max="3328" width="3.7109375" style="42" customWidth="1"/>
    <col min="3329" max="3330" width="10.7109375" style="42" customWidth="1"/>
    <col min="3331" max="3331" width="9.28515625" style="42" customWidth="1"/>
    <col min="3332" max="3579" width="8.7109375" style="42"/>
    <col min="3580" max="3580" width="5.7109375" style="42" customWidth="1"/>
    <col min="3581" max="3581" width="60.7109375" style="42" customWidth="1"/>
    <col min="3582" max="3582" width="8.7109375" style="42"/>
    <col min="3583" max="3583" width="9.7109375" style="42" customWidth="1"/>
    <col min="3584" max="3584" width="3.7109375" style="42" customWidth="1"/>
    <col min="3585" max="3586" width="10.7109375" style="42" customWidth="1"/>
    <col min="3587" max="3587" width="9.28515625" style="42" customWidth="1"/>
    <col min="3588" max="3835" width="8.7109375" style="42"/>
    <col min="3836" max="3836" width="5.7109375" style="42" customWidth="1"/>
    <col min="3837" max="3837" width="60.7109375" style="42" customWidth="1"/>
    <col min="3838" max="3838" width="8.7109375" style="42"/>
    <col min="3839" max="3839" width="9.7109375" style="42" customWidth="1"/>
    <col min="3840" max="3840" width="3.7109375" style="42" customWidth="1"/>
    <col min="3841" max="3842" width="10.7109375" style="42" customWidth="1"/>
    <col min="3843" max="3843" width="9.28515625" style="42" customWidth="1"/>
    <col min="3844" max="4091" width="8.7109375" style="42"/>
    <col min="4092" max="4092" width="5.7109375" style="42" customWidth="1"/>
    <col min="4093" max="4093" width="60.7109375" style="42" customWidth="1"/>
    <col min="4094" max="4094" width="8.7109375" style="42"/>
    <col min="4095" max="4095" width="9.7109375" style="42" customWidth="1"/>
    <col min="4096" max="4096" width="3.7109375" style="42" customWidth="1"/>
    <col min="4097" max="4098" width="10.7109375" style="42" customWidth="1"/>
    <col min="4099" max="4099" width="9.28515625" style="42" customWidth="1"/>
    <col min="4100" max="4347" width="8.7109375" style="42"/>
    <col min="4348" max="4348" width="5.7109375" style="42" customWidth="1"/>
    <col min="4349" max="4349" width="60.7109375" style="42" customWidth="1"/>
    <col min="4350" max="4350" width="8.7109375" style="42"/>
    <col min="4351" max="4351" width="9.7109375" style="42" customWidth="1"/>
    <col min="4352" max="4352" width="3.7109375" style="42" customWidth="1"/>
    <col min="4353" max="4354" width="10.7109375" style="42" customWidth="1"/>
    <col min="4355" max="4355" width="9.28515625" style="42" customWidth="1"/>
    <col min="4356" max="4603" width="8.7109375" style="42"/>
    <col min="4604" max="4604" width="5.7109375" style="42" customWidth="1"/>
    <col min="4605" max="4605" width="60.7109375" style="42" customWidth="1"/>
    <col min="4606" max="4606" width="8.7109375" style="42"/>
    <col min="4607" max="4607" width="9.7109375" style="42" customWidth="1"/>
    <col min="4608" max="4608" width="3.7109375" style="42" customWidth="1"/>
    <col min="4609" max="4610" width="10.7109375" style="42" customWidth="1"/>
    <col min="4611" max="4611" width="9.28515625" style="42" customWidth="1"/>
    <col min="4612" max="4859" width="8.7109375" style="42"/>
    <col min="4860" max="4860" width="5.7109375" style="42" customWidth="1"/>
    <col min="4861" max="4861" width="60.7109375" style="42" customWidth="1"/>
    <col min="4862" max="4862" width="8.7109375" style="42"/>
    <col min="4863" max="4863" width="9.7109375" style="42" customWidth="1"/>
    <col min="4864" max="4864" width="3.7109375" style="42" customWidth="1"/>
    <col min="4865" max="4866" width="10.7109375" style="42" customWidth="1"/>
    <col min="4867" max="4867" width="9.28515625" style="42" customWidth="1"/>
    <col min="4868" max="5115" width="8.7109375" style="42"/>
    <col min="5116" max="5116" width="5.7109375" style="42" customWidth="1"/>
    <col min="5117" max="5117" width="60.7109375" style="42" customWidth="1"/>
    <col min="5118" max="5118" width="8.7109375" style="42"/>
    <col min="5119" max="5119" width="9.7109375" style="42" customWidth="1"/>
    <col min="5120" max="5120" width="3.7109375" style="42" customWidth="1"/>
    <col min="5121" max="5122" width="10.7109375" style="42" customWidth="1"/>
    <col min="5123" max="5123" width="9.28515625" style="42" customWidth="1"/>
    <col min="5124" max="5371" width="8.7109375" style="42"/>
    <col min="5372" max="5372" width="5.7109375" style="42" customWidth="1"/>
    <col min="5373" max="5373" width="60.7109375" style="42" customWidth="1"/>
    <col min="5374" max="5374" width="8.7109375" style="42"/>
    <col min="5375" max="5375" width="9.7109375" style="42" customWidth="1"/>
    <col min="5376" max="5376" width="3.7109375" style="42" customWidth="1"/>
    <col min="5377" max="5378" width="10.7109375" style="42" customWidth="1"/>
    <col min="5379" max="5379" width="9.28515625" style="42" customWidth="1"/>
    <col min="5380" max="5627" width="8.7109375" style="42"/>
    <col min="5628" max="5628" width="5.7109375" style="42" customWidth="1"/>
    <col min="5629" max="5629" width="60.7109375" style="42" customWidth="1"/>
    <col min="5630" max="5630" width="8.7109375" style="42"/>
    <col min="5631" max="5631" width="9.7109375" style="42" customWidth="1"/>
    <col min="5632" max="5632" width="3.7109375" style="42" customWidth="1"/>
    <col min="5633" max="5634" width="10.7109375" style="42" customWidth="1"/>
    <col min="5635" max="5635" width="9.28515625" style="42" customWidth="1"/>
    <col min="5636" max="5883" width="8.7109375" style="42"/>
    <col min="5884" max="5884" width="5.7109375" style="42" customWidth="1"/>
    <col min="5885" max="5885" width="60.7109375" style="42" customWidth="1"/>
    <col min="5886" max="5886" width="8.7109375" style="42"/>
    <col min="5887" max="5887" width="9.7109375" style="42" customWidth="1"/>
    <col min="5888" max="5888" width="3.7109375" style="42" customWidth="1"/>
    <col min="5889" max="5890" width="10.7109375" style="42" customWidth="1"/>
    <col min="5891" max="5891" width="9.28515625" style="42" customWidth="1"/>
    <col min="5892" max="6139" width="8.7109375" style="42"/>
    <col min="6140" max="6140" width="5.7109375" style="42" customWidth="1"/>
    <col min="6141" max="6141" width="60.7109375" style="42" customWidth="1"/>
    <col min="6142" max="6142" width="8.7109375" style="42"/>
    <col min="6143" max="6143" width="9.7109375" style="42" customWidth="1"/>
    <col min="6144" max="6144" width="3.7109375" style="42" customWidth="1"/>
    <col min="6145" max="6146" width="10.7109375" style="42" customWidth="1"/>
    <col min="6147" max="6147" width="9.28515625" style="42" customWidth="1"/>
    <col min="6148" max="6395" width="8.7109375" style="42"/>
    <col min="6396" max="6396" width="5.7109375" style="42" customWidth="1"/>
    <col min="6397" max="6397" width="60.7109375" style="42" customWidth="1"/>
    <col min="6398" max="6398" width="8.7109375" style="42"/>
    <col min="6399" max="6399" width="9.7109375" style="42" customWidth="1"/>
    <col min="6400" max="6400" width="3.7109375" style="42" customWidth="1"/>
    <col min="6401" max="6402" width="10.7109375" style="42" customWidth="1"/>
    <col min="6403" max="6403" width="9.28515625" style="42" customWidth="1"/>
    <col min="6404" max="6651" width="8.7109375" style="42"/>
    <col min="6652" max="6652" width="5.7109375" style="42" customWidth="1"/>
    <col min="6653" max="6653" width="60.7109375" style="42" customWidth="1"/>
    <col min="6654" max="6654" width="8.7109375" style="42"/>
    <col min="6655" max="6655" width="9.7109375" style="42" customWidth="1"/>
    <col min="6656" max="6656" width="3.7109375" style="42" customWidth="1"/>
    <col min="6657" max="6658" width="10.7109375" style="42" customWidth="1"/>
    <col min="6659" max="6659" width="9.28515625" style="42" customWidth="1"/>
    <col min="6660" max="6907" width="8.7109375" style="42"/>
    <col min="6908" max="6908" width="5.7109375" style="42" customWidth="1"/>
    <col min="6909" max="6909" width="60.7109375" style="42" customWidth="1"/>
    <col min="6910" max="6910" width="8.7109375" style="42"/>
    <col min="6911" max="6911" width="9.7109375" style="42" customWidth="1"/>
    <col min="6912" max="6912" width="3.7109375" style="42" customWidth="1"/>
    <col min="6913" max="6914" width="10.7109375" style="42" customWidth="1"/>
    <col min="6915" max="6915" width="9.28515625" style="42" customWidth="1"/>
    <col min="6916" max="7163" width="8.7109375" style="42"/>
    <col min="7164" max="7164" width="5.7109375" style="42" customWidth="1"/>
    <col min="7165" max="7165" width="60.7109375" style="42" customWidth="1"/>
    <col min="7166" max="7166" width="8.7109375" style="42"/>
    <col min="7167" max="7167" width="9.7109375" style="42" customWidth="1"/>
    <col min="7168" max="7168" width="3.7109375" style="42" customWidth="1"/>
    <col min="7169" max="7170" width="10.7109375" style="42" customWidth="1"/>
    <col min="7171" max="7171" width="9.28515625" style="42" customWidth="1"/>
    <col min="7172" max="7419" width="8.7109375" style="42"/>
    <col min="7420" max="7420" width="5.7109375" style="42" customWidth="1"/>
    <col min="7421" max="7421" width="60.7109375" style="42" customWidth="1"/>
    <col min="7422" max="7422" width="8.7109375" style="42"/>
    <col min="7423" max="7423" width="9.7109375" style="42" customWidth="1"/>
    <col min="7424" max="7424" width="3.7109375" style="42" customWidth="1"/>
    <col min="7425" max="7426" width="10.7109375" style="42" customWidth="1"/>
    <col min="7427" max="7427" width="9.28515625" style="42" customWidth="1"/>
    <col min="7428" max="7675" width="8.7109375" style="42"/>
    <col min="7676" max="7676" width="5.7109375" style="42" customWidth="1"/>
    <col min="7677" max="7677" width="60.7109375" style="42" customWidth="1"/>
    <col min="7678" max="7678" width="8.7109375" style="42"/>
    <col min="7679" max="7679" width="9.7109375" style="42" customWidth="1"/>
    <col min="7680" max="7680" width="3.7109375" style="42" customWidth="1"/>
    <col min="7681" max="7682" width="10.7109375" style="42" customWidth="1"/>
    <col min="7683" max="7683" width="9.28515625" style="42" customWidth="1"/>
    <col min="7684" max="7931" width="8.7109375" style="42"/>
    <col min="7932" max="7932" width="5.7109375" style="42" customWidth="1"/>
    <col min="7933" max="7933" width="60.7109375" style="42" customWidth="1"/>
    <col min="7934" max="7934" width="8.7109375" style="42"/>
    <col min="7935" max="7935" width="9.7109375" style="42" customWidth="1"/>
    <col min="7936" max="7936" width="3.7109375" style="42" customWidth="1"/>
    <col min="7937" max="7938" width="10.7109375" style="42" customWidth="1"/>
    <col min="7939" max="7939" width="9.28515625" style="42" customWidth="1"/>
    <col min="7940" max="8187" width="8.7109375" style="42"/>
    <col min="8188" max="8188" width="5.7109375" style="42" customWidth="1"/>
    <col min="8189" max="8189" width="60.7109375" style="42" customWidth="1"/>
    <col min="8190" max="8190" width="8.7109375" style="42"/>
    <col min="8191" max="8191" width="9.7109375" style="42" customWidth="1"/>
    <col min="8192" max="8192" width="3.7109375" style="42" customWidth="1"/>
    <col min="8193" max="8194" width="10.7109375" style="42" customWidth="1"/>
    <col min="8195" max="8195" width="9.28515625" style="42" customWidth="1"/>
    <col min="8196" max="8443" width="8.7109375" style="42"/>
    <col min="8444" max="8444" width="5.7109375" style="42" customWidth="1"/>
    <col min="8445" max="8445" width="60.7109375" style="42" customWidth="1"/>
    <col min="8446" max="8446" width="8.7109375" style="42"/>
    <col min="8447" max="8447" width="9.7109375" style="42" customWidth="1"/>
    <col min="8448" max="8448" width="3.7109375" style="42" customWidth="1"/>
    <col min="8449" max="8450" width="10.7109375" style="42" customWidth="1"/>
    <col min="8451" max="8451" width="9.28515625" style="42" customWidth="1"/>
    <col min="8452" max="8699" width="8.7109375" style="42"/>
    <col min="8700" max="8700" width="5.7109375" style="42" customWidth="1"/>
    <col min="8701" max="8701" width="60.7109375" style="42" customWidth="1"/>
    <col min="8702" max="8702" width="8.7109375" style="42"/>
    <col min="8703" max="8703" width="9.7109375" style="42" customWidth="1"/>
    <col min="8704" max="8704" width="3.7109375" style="42" customWidth="1"/>
    <col min="8705" max="8706" width="10.7109375" style="42" customWidth="1"/>
    <col min="8707" max="8707" width="9.28515625" style="42" customWidth="1"/>
    <col min="8708" max="8955" width="8.7109375" style="42"/>
    <col min="8956" max="8956" width="5.7109375" style="42" customWidth="1"/>
    <col min="8957" max="8957" width="60.7109375" style="42" customWidth="1"/>
    <col min="8958" max="8958" width="8.7109375" style="42"/>
    <col min="8959" max="8959" width="9.7109375" style="42" customWidth="1"/>
    <col min="8960" max="8960" width="3.7109375" style="42" customWidth="1"/>
    <col min="8961" max="8962" width="10.7109375" style="42" customWidth="1"/>
    <col min="8963" max="8963" width="9.28515625" style="42" customWidth="1"/>
    <col min="8964" max="9211" width="8.7109375" style="42"/>
    <col min="9212" max="9212" width="5.7109375" style="42" customWidth="1"/>
    <col min="9213" max="9213" width="60.7109375" style="42" customWidth="1"/>
    <col min="9214" max="9214" width="8.7109375" style="42"/>
    <col min="9215" max="9215" width="9.7109375" style="42" customWidth="1"/>
    <col min="9216" max="9216" width="3.7109375" style="42" customWidth="1"/>
    <col min="9217" max="9218" width="10.7109375" style="42" customWidth="1"/>
    <col min="9219" max="9219" width="9.28515625" style="42" customWidth="1"/>
    <col min="9220" max="9467" width="8.7109375" style="42"/>
    <col min="9468" max="9468" width="5.7109375" style="42" customWidth="1"/>
    <col min="9469" max="9469" width="60.7109375" style="42" customWidth="1"/>
    <col min="9470" max="9470" width="8.7109375" style="42"/>
    <col min="9471" max="9471" width="9.7109375" style="42" customWidth="1"/>
    <col min="9472" max="9472" width="3.7109375" style="42" customWidth="1"/>
    <col min="9473" max="9474" width="10.7109375" style="42" customWidth="1"/>
    <col min="9475" max="9475" width="9.28515625" style="42" customWidth="1"/>
    <col min="9476" max="9723" width="8.7109375" style="42"/>
    <col min="9724" max="9724" width="5.7109375" style="42" customWidth="1"/>
    <col min="9725" max="9725" width="60.7109375" style="42" customWidth="1"/>
    <col min="9726" max="9726" width="8.7109375" style="42"/>
    <col min="9727" max="9727" width="9.7109375" style="42" customWidth="1"/>
    <col min="9728" max="9728" width="3.7109375" style="42" customWidth="1"/>
    <col min="9729" max="9730" width="10.7109375" style="42" customWidth="1"/>
    <col min="9731" max="9731" width="9.28515625" style="42" customWidth="1"/>
    <col min="9732" max="9979" width="8.7109375" style="42"/>
    <col min="9980" max="9980" width="5.7109375" style="42" customWidth="1"/>
    <col min="9981" max="9981" width="60.7109375" style="42" customWidth="1"/>
    <col min="9982" max="9982" width="8.7109375" style="42"/>
    <col min="9983" max="9983" width="9.7109375" style="42" customWidth="1"/>
    <col min="9984" max="9984" width="3.7109375" style="42" customWidth="1"/>
    <col min="9985" max="9986" width="10.7109375" style="42" customWidth="1"/>
    <col min="9987" max="9987" width="9.28515625" style="42" customWidth="1"/>
    <col min="9988" max="10235" width="8.7109375" style="42"/>
    <col min="10236" max="10236" width="5.7109375" style="42" customWidth="1"/>
    <col min="10237" max="10237" width="60.7109375" style="42" customWidth="1"/>
    <col min="10238" max="10238" width="8.7109375" style="42"/>
    <col min="10239" max="10239" width="9.7109375" style="42" customWidth="1"/>
    <col min="10240" max="10240" width="3.7109375" style="42" customWidth="1"/>
    <col min="10241" max="10242" width="10.7109375" style="42" customWidth="1"/>
    <col min="10243" max="10243" width="9.28515625" style="42" customWidth="1"/>
    <col min="10244" max="10491" width="8.7109375" style="42"/>
    <col min="10492" max="10492" width="5.7109375" style="42" customWidth="1"/>
    <col min="10493" max="10493" width="60.7109375" style="42" customWidth="1"/>
    <col min="10494" max="10494" width="8.7109375" style="42"/>
    <col min="10495" max="10495" width="9.7109375" style="42" customWidth="1"/>
    <col min="10496" max="10496" width="3.7109375" style="42" customWidth="1"/>
    <col min="10497" max="10498" width="10.7109375" style="42" customWidth="1"/>
    <col min="10499" max="10499" width="9.28515625" style="42" customWidth="1"/>
    <col min="10500" max="10747" width="8.7109375" style="42"/>
    <col min="10748" max="10748" width="5.7109375" style="42" customWidth="1"/>
    <col min="10749" max="10749" width="60.7109375" style="42" customWidth="1"/>
    <col min="10750" max="10750" width="8.7109375" style="42"/>
    <col min="10751" max="10751" width="9.7109375" style="42" customWidth="1"/>
    <col min="10752" max="10752" width="3.7109375" style="42" customWidth="1"/>
    <col min="10753" max="10754" width="10.7109375" style="42" customWidth="1"/>
    <col min="10755" max="10755" width="9.28515625" style="42" customWidth="1"/>
    <col min="10756" max="11003" width="8.7109375" style="42"/>
    <col min="11004" max="11004" width="5.7109375" style="42" customWidth="1"/>
    <col min="11005" max="11005" width="60.7109375" style="42" customWidth="1"/>
    <col min="11006" max="11006" width="8.7109375" style="42"/>
    <col min="11007" max="11007" width="9.7109375" style="42" customWidth="1"/>
    <col min="11008" max="11008" width="3.7109375" style="42" customWidth="1"/>
    <col min="11009" max="11010" width="10.7109375" style="42" customWidth="1"/>
    <col min="11011" max="11011" width="9.28515625" style="42" customWidth="1"/>
    <col min="11012" max="11259" width="8.7109375" style="42"/>
    <col min="11260" max="11260" width="5.7109375" style="42" customWidth="1"/>
    <col min="11261" max="11261" width="60.7109375" style="42" customWidth="1"/>
    <col min="11262" max="11262" width="8.7109375" style="42"/>
    <col min="11263" max="11263" width="9.7109375" style="42" customWidth="1"/>
    <col min="11264" max="11264" width="3.7109375" style="42" customWidth="1"/>
    <col min="11265" max="11266" width="10.7109375" style="42" customWidth="1"/>
    <col min="11267" max="11267" width="9.28515625" style="42" customWidth="1"/>
    <col min="11268" max="11515" width="8.7109375" style="42"/>
    <col min="11516" max="11516" width="5.7109375" style="42" customWidth="1"/>
    <col min="11517" max="11517" width="60.7109375" style="42" customWidth="1"/>
    <col min="11518" max="11518" width="8.7109375" style="42"/>
    <col min="11519" max="11519" width="9.7109375" style="42" customWidth="1"/>
    <col min="11520" max="11520" width="3.7109375" style="42" customWidth="1"/>
    <col min="11521" max="11522" width="10.7109375" style="42" customWidth="1"/>
    <col min="11523" max="11523" width="9.28515625" style="42" customWidth="1"/>
    <col min="11524" max="11771" width="8.7109375" style="42"/>
    <col min="11772" max="11772" width="5.7109375" style="42" customWidth="1"/>
    <col min="11773" max="11773" width="60.7109375" style="42" customWidth="1"/>
    <col min="11774" max="11774" width="8.7109375" style="42"/>
    <col min="11775" max="11775" width="9.7109375" style="42" customWidth="1"/>
    <col min="11776" max="11776" width="3.7109375" style="42" customWidth="1"/>
    <col min="11777" max="11778" width="10.7109375" style="42" customWidth="1"/>
    <col min="11779" max="11779" width="9.28515625" style="42" customWidth="1"/>
    <col min="11780" max="12027" width="8.7109375" style="42"/>
    <col min="12028" max="12028" width="5.7109375" style="42" customWidth="1"/>
    <col min="12029" max="12029" width="60.7109375" style="42" customWidth="1"/>
    <col min="12030" max="12030" width="8.7109375" style="42"/>
    <col min="12031" max="12031" width="9.7109375" style="42" customWidth="1"/>
    <col min="12032" max="12032" width="3.7109375" style="42" customWidth="1"/>
    <col min="12033" max="12034" width="10.7109375" style="42" customWidth="1"/>
    <col min="12035" max="12035" width="9.28515625" style="42" customWidth="1"/>
    <col min="12036" max="12283" width="8.7109375" style="42"/>
    <col min="12284" max="12284" width="5.7109375" style="42" customWidth="1"/>
    <col min="12285" max="12285" width="60.7109375" style="42" customWidth="1"/>
    <col min="12286" max="12286" width="8.7109375" style="42"/>
    <col min="12287" max="12287" width="9.7109375" style="42" customWidth="1"/>
    <col min="12288" max="12288" width="3.7109375" style="42" customWidth="1"/>
    <col min="12289" max="12290" width="10.7109375" style="42" customWidth="1"/>
    <col min="12291" max="12291" width="9.28515625" style="42" customWidth="1"/>
    <col min="12292" max="12539" width="8.7109375" style="42"/>
    <col min="12540" max="12540" width="5.7109375" style="42" customWidth="1"/>
    <col min="12541" max="12541" width="60.7109375" style="42" customWidth="1"/>
    <col min="12542" max="12542" width="8.7109375" style="42"/>
    <col min="12543" max="12543" width="9.7109375" style="42" customWidth="1"/>
    <col min="12544" max="12544" width="3.7109375" style="42" customWidth="1"/>
    <col min="12545" max="12546" width="10.7109375" style="42" customWidth="1"/>
    <col min="12547" max="12547" width="9.28515625" style="42" customWidth="1"/>
    <col min="12548" max="12795" width="8.7109375" style="42"/>
    <col min="12796" max="12796" width="5.7109375" style="42" customWidth="1"/>
    <col min="12797" max="12797" width="60.7109375" style="42" customWidth="1"/>
    <col min="12798" max="12798" width="8.7109375" style="42"/>
    <col min="12799" max="12799" width="9.7109375" style="42" customWidth="1"/>
    <col min="12800" max="12800" width="3.7109375" style="42" customWidth="1"/>
    <col min="12801" max="12802" width="10.7109375" style="42" customWidth="1"/>
    <col min="12803" max="12803" width="9.28515625" style="42" customWidth="1"/>
    <col min="12804" max="13051" width="8.7109375" style="42"/>
    <col min="13052" max="13052" width="5.7109375" style="42" customWidth="1"/>
    <col min="13053" max="13053" width="60.7109375" style="42" customWidth="1"/>
    <col min="13054" max="13054" width="8.7109375" style="42"/>
    <col min="13055" max="13055" width="9.7109375" style="42" customWidth="1"/>
    <col min="13056" max="13056" width="3.7109375" style="42" customWidth="1"/>
    <col min="13057" max="13058" width="10.7109375" style="42" customWidth="1"/>
    <col min="13059" max="13059" width="9.28515625" style="42" customWidth="1"/>
    <col min="13060" max="13307" width="8.7109375" style="42"/>
    <col min="13308" max="13308" width="5.7109375" style="42" customWidth="1"/>
    <col min="13309" max="13309" width="60.7109375" style="42" customWidth="1"/>
    <col min="13310" max="13310" width="8.7109375" style="42"/>
    <col min="13311" max="13311" width="9.7109375" style="42" customWidth="1"/>
    <col min="13312" max="13312" width="3.7109375" style="42" customWidth="1"/>
    <col min="13313" max="13314" width="10.7109375" style="42" customWidth="1"/>
    <col min="13315" max="13315" width="9.28515625" style="42" customWidth="1"/>
    <col min="13316" max="13563" width="8.7109375" style="42"/>
    <col min="13564" max="13564" width="5.7109375" style="42" customWidth="1"/>
    <col min="13565" max="13565" width="60.7109375" style="42" customWidth="1"/>
    <col min="13566" max="13566" width="8.7109375" style="42"/>
    <col min="13567" max="13567" width="9.7109375" style="42" customWidth="1"/>
    <col min="13568" max="13568" width="3.7109375" style="42" customWidth="1"/>
    <col min="13569" max="13570" width="10.7109375" style="42" customWidth="1"/>
    <col min="13571" max="13571" width="9.28515625" style="42" customWidth="1"/>
    <col min="13572" max="13819" width="8.7109375" style="42"/>
    <col min="13820" max="13820" width="5.7109375" style="42" customWidth="1"/>
    <col min="13821" max="13821" width="60.7109375" style="42" customWidth="1"/>
    <col min="13822" max="13822" width="8.7109375" style="42"/>
    <col min="13823" max="13823" width="9.7109375" style="42" customWidth="1"/>
    <col min="13824" max="13824" width="3.7109375" style="42" customWidth="1"/>
    <col min="13825" max="13826" width="10.7109375" style="42" customWidth="1"/>
    <col min="13827" max="13827" width="9.28515625" style="42" customWidth="1"/>
    <col min="13828" max="14075" width="8.7109375" style="42"/>
    <col min="14076" max="14076" width="5.7109375" style="42" customWidth="1"/>
    <col min="14077" max="14077" width="60.7109375" style="42" customWidth="1"/>
    <col min="14078" max="14078" width="8.7109375" style="42"/>
    <col min="14079" max="14079" width="9.7109375" style="42" customWidth="1"/>
    <col min="14080" max="14080" width="3.7109375" style="42" customWidth="1"/>
    <col min="14081" max="14082" width="10.7109375" style="42" customWidth="1"/>
    <col min="14083" max="14083" width="9.28515625" style="42" customWidth="1"/>
    <col min="14084" max="14331" width="8.7109375" style="42"/>
    <col min="14332" max="14332" width="5.7109375" style="42" customWidth="1"/>
    <col min="14333" max="14333" width="60.7109375" style="42" customWidth="1"/>
    <col min="14334" max="14334" width="8.7109375" style="42"/>
    <col min="14335" max="14335" width="9.7109375" style="42" customWidth="1"/>
    <col min="14336" max="14336" width="3.7109375" style="42" customWidth="1"/>
    <col min="14337" max="14338" width="10.7109375" style="42" customWidth="1"/>
    <col min="14339" max="14339" width="9.28515625" style="42" customWidth="1"/>
    <col min="14340" max="14587" width="8.7109375" style="42"/>
    <col min="14588" max="14588" width="5.7109375" style="42" customWidth="1"/>
    <col min="14589" max="14589" width="60.7109375" style="42" customWidth="1"/>
    <col min="14590" max="14590" width="8.7109375" style="42"/>
    <col min="14591" max="14591" width="9.7109375" style="42" customWidth="1"/>
    <col min="14592" max="14592" width="3.7109375" style="42" customWidth="1"/>
    <col min="14593" max="14594" width="10.7109375" style="42" customWidth="1"/>
    <col min="14595" max="14595" width="9.28515625" style="42" customWidth="1"/>
    <col min="14596" max="14843" width="8.7109375" style="42"/>
    <col min="14844" max="14844" width="5.7109375" style="42" customWidth="1"/>
    <col min="14845" max="14845" width="60.7109375" style="42" customWidth="1"/>
    <col min="14846" max="14846" width="8.7109375" style="42"/>
    <col min="14847" max="14847" width="9.7109375" style="42" customWidth="1"/>
    <col min="14848" max="14848" width="3.7109375" style="42" customWidth="1"/>
    <col min="14849" max="14850" width="10.7109375" style="42" customWidth="1"/>
    <col min="14851" max="14851" width="9.28515625" style="42" customWidth="1"/>
    <col min="14852" max="15099" width="8.7109375" style="42"/>
    <col min="15100" max="15100" width="5.7109375" style="42" customWidth="1"/>
    <col min="15101" max="15101" width="60.7109375" style="42" customWidth="1"/>
    <col min="15102" max="15102" width="8.7109375" style="42"/>
    <col min="15103" max="15103" width="9.7109375" style="42" customWidth="1"/>
    <col min="15104" max="15104" width="3.7109375" style="42" customWidth="1"/>
    <col min="15105" max="15106" width="10.7109375" style="42" customWidth="1"/>
    <col min="15107" max="15107" width="9.28515625" style="42" customWidth="1"/>
    <col min="15108" max="15355" width="8.7109375" style="42"/>
    <col min="15356" max="15356" width="5.7109375" style="42" customWidth="1"/>
    <col min="15357" max="15357" width="60.7109375" style="42" customWidth="1"/>
    <col min="15358" max="15358" width="8.7109375" style="42"/>
    <col min="15359" max="15359" width="9.7109375" style="42" customWidth="1"/>
    <col min="15360" max="15360" width="3.7109375" style="42" customWidth="1"/>
    <col min="15361" max="15362" width="10.7109375" style="42" customWidth="1"/>
    <col min="15363" max="15363" width="9.28515625" style="42" customWidth="1"/>
    <col min="15364" max="15611" width="8.7109375" style="42"/>
    <col min="15612" max="15612" width="5.7109375" style="42" customWidth="1"/>
    <col min="15613" max="15613" width="60.7109375" style="42" customWidth="1"/>
    <col min="15614" max="15614" width="8.7109375" style="42"/>
    <col min="15615" max="15615" width="9.7109375" style="42" customWidth="1"/>
    <col min="15616" max="15616" width="3.7109375" style="42" customWidth="1"/>
    <col min="15617" max="15618" width="10.7109375" style="42" customWidth="1"/>
    <col min="15619" max="15619" width="9.28515625" style="42" customWidth="1"/>
    <col min="15620" max="15867" width="8.7109375" style="42"/>
    <col min="15868" max="15868" width="5.7109375" style="42" customWidth="1"/>
    <col min="15869" max="15869" width="60.7109375" style="42" customWidth="1"/>
    <col min="15870" max="15870" width="8.7109375" style="42"/>
    <col min="15871" max="15871" width="9.7109375" style="42" customWidth="1"/>
    <col min="15872" max="15872" width="3.7109375" style="42" customWidth="1"/>
    <col min="15873" max="15874" width="10.7109375" style="42" customWidth="1"/>
    <col min="15875" max="15875" width="9.28515625" style="42" customWidth="1"/>
    <col min="15876" max="16123" width="8.7109375" style="42"/>
    <col min="16124" max="16124" width="5.7109375" style="42" customWidth="1"/>
    <col min="16125" max="16125" width="60.7109375" style="42" customWidth="1"/>
    <col min="16126" max="16126" width="8.7109375" style="42"/>
    <col min="16127" max="16127" width="9.7109375" style="42" customWidth="1"/>
    <col min="16128" max="16128" width="3.7109375" style="42" customWidth="1"/>
    <col min="16129" max="16130" width="10.7109375" style="42" customWidth="1"/>
    <col min="16131" max="16131" width="9.28515625" style="42" customWidth="1"/>
    <col min="16132" max="16384" width="8.7109375" style="42"/>
  </cols>
  <sheetData>
    <row r="1" spans="1:7" s="32" customFormat="1" x14ac:dyDescent="0.2">
      <c r="A1" s="27" t="s">
        <v>31</v>
      </c>
      <c r="B1" s="27" t="s">
        <v>32</v>
      </c>
      <c r="C1" s="28" t="s">
        <v>1</v>
      </c>
      <c r="D1" s="29" t="s">
        <v>33</v>
      </c>
      <c r="E1" s="30" t="s">
        <v>35</v>
      </c>
      <c r="F1" s="31" t="s">
        <v>34</v>
      </c>
      <c r="G1" s="30" t="s">
        <v>36</v>
      </c>
    </row>
    <row r="2" spans="1:7" s="32" customFormat="1" x14ac:dyDescent="0.2">
      <c r="A2" s="33"/>
      <c r="B2" s="33"/>
      <c r="C2" s="7"/>
      <c r="D2" s="34"/>
      <c r="E2" s="35"/>
      <c r="F2" s="36"/>
      <c r="G2" s="35"/>
    </row>
    <row r="3" spans="1:7" s="37" customFormat="1" ht="24" x14ac:dyDescent="0.2">
      <c r="A3" s="37" t="s">
        <v>420</v>
      </c>
      <c r="C3" s="53" t="s">
        <v>561</v>
      </c>
      <c r="D3" s="39"/>
      <c r="E3" s="40"/>
      <c r="F3" s="41"/>
      <c r="G3" s="40"/>
    </row>
    <row r="4" spans="1:7" s="32" customFormat="1" x14ac:dyDescent="0.2">
      <c r="A4" s="33"/>
      <c r="B4" s="33"/>
      <c r="C4" s="7"/>
      <c r="D4" s="34"/>
      <c r="E4" s="35"/>
      <c r="F4" s="36"/>
      <c r="G4" s="35"/>
    </row>
    <row r="5" spans="1:7" s="32" customFormat="1" ht="36" x14ac:dyDescent="0.2">
      <c r="A5" s="33"/>
      <c r="B5" s="33"/>
      <c r="C5" s="7" t="s">
        <v>498</v>
      </c>
      <c r="D5" s="34"/>
      <c r="E5" s="35"/>
      <c r="F5" s="36"/>
      <c r="G5" s="35"/>
    </row>
    <row r="6" spans="1:7" s="32" customFormat="1" ht="60" x14ac:dyDescent="0.2">
      <c r="A6" s="33"/>
      <c r="B6" s="33"/>
      <c r="C6" s="7" t="s">
        <v>499</v>
      </c>
      <c r="D6" s="34"/>
      <c r="E6" s="35"/>
      <c r="F6" s="36"/>
      <c r="G6" s="35"/>
    </row>
    <row r="7" spans="1:7" s="32" customFormat="1" x14ac:dyDescent="0.2">
      <c r="A7" s="33"/>
      <c r="B7" s="33"/>
      <c r="C7" s="7"/>
      <c r="D7" s="34"/>
      <c r="E7" s="35"/>
      <c r="F7" s="36"/>
      <c r="G7" s="35"/>
    </row>
    <row r="8" spans="1:7" s="13" customFormat="1" x14ac:dyDescent="0.2">
      <c r="A8" s="8"/>
      <c r="B8" s="8" t="s">
        <v>500</v>
      </c>
      <c r="C8" s="9" t="s">
        <v>501</v>
      </c>
      <c r="D8" s="10"/>
      <c r="E8" s="11"/>
      <c r="F8" s="12"/>
      <c r="G8" s="11"/>
    </row>
    <row r="9" spans="1:7" s="46" customFormat="1" x14ac:dyDescent="0.2">
      <c r="A9" s="33"/>
      <c r="B9" s="33"/>
      <c r="C9" s="7"/>
      <c r="D9" s="34"/>
      <c r="E9" s="35"/>
      <c r="F9" s="36"/>
      <c r="G9" s="35"/>
    </row>
    <row r="10" spans="1:7" s="104" customFormat="1" x14ac:dyDescent="0.2">
      <c r="A10" s="99"/>
      <c r="B10" s="99"/>
      <c r="C10" s="100" t="s">
        <v>502</v>
      </c>
      <c r="D10" s="101"/>
      <c r="E10" s="102"/>
      <c r="F10" s="103"/>
      <c r="G10" s="102"/>
    </row>
    <row r="11" spans="1:7" s="104" customFormat="1" x14ac:dyDescent="0.2">
      <c r="A11" s="99"/>
      <c r="B11" s="99"/>
      <c r="C11" s="100"/>
      <c r="D11" s="101"/>
      <c r="E11" s="102"/>
      <c r="F11" s="103"/>
      <c r="G11" s="102"/>
    </row>
    <row r="12" spans="1:7" s="104" customFormat="1" ht="36" x14ac:dyDescent="0.2">
      <c r="A12" s="99"/>
      <c r="B12" s="107">
        <v>1</v>
      </c>
      <c r="C12" s="100" t="s">
        <v>503</v>
      </c>
      <c r="D12" s="101" t="s">
        <v>3</v>
      </c>
      <c r="E12" s="102">
        <v>1</v>
      </c>
      <c r="F12" s="103"/>
      <c r="G12" s="102">
        <f>F12*E12</f>
        <v>0</v>
      </c>
    </row>
    <row r="13" spans="1:7" s="104" customFormat="1" x14ac:dyDescent="0.2">
      <c r="A13" s="99"/>
      <c r="B13" s="99"/>
      <c r="C13" s="100"/>
      <c r="D13" s="101"/>
      <c r="E13" s="102"/>
      <c r="F13" s="103"/>
      <c r="G13" s="102"/>
    </row>
    <row r="14" spans="1:7" s="104" customFormat="1" ht="48" x14ac:dyDescent="0.2">
      <c r="A14" s="99"/>
      <c r="B14" s="98">
        <v>2</v>
      </c>
      <c r="C14" s="100" t="s">
        <v>504</v>
      </c>
      <c r="D14" s="101" t="s">
        <v>3</v>
      </c>
      <c r="E14" s="102">
        <v>1</v>
      </c>
      <c r="F14" s="103"/>
      <c r="G14" s="102">
        <f>F14*E14</f>
        <v>0</v>
      </c>
    </row>
    <row r="15" spans="1:7" s="104" customFormat="1" x14ac:dyDescent="0.2">
      <c r="A15" s="99"/>
      <c r="B15" s="4"/>
      <c r="C15" s="100"/>
      <c r="D15" s="101"/>
      <c r="E15" s="102"/>
      <c r="F15" s="103"/>
      <c r="G15" s="102"/>
    </row>
    <row r="16" spans="1:7" s="104" customFormat="1" x14ac:dyDescent="0.2">
      <c r="A16" s="99"/>
      <c r="B16" s="98">
        <v>3</v>
      </c>
      <c r="C16" s="100" t="s">
        <v>505</v>
      </c>
      <c r="D16" s="101"/>
      <c r="E16" s="102"/>
      <c r="F16" s="103"/>
      <c r="G16" s="102"/>
    </row>
    <row r="17" spans="1:7" s="104" customFormat="1" ht="15" x14ac:dyDescent="0.25">
      <c r="A17" s="99"/>
      <c r="B17"/>
      <c r="C17" s="100" t="s">
        <v>506</v>
      </c>
      <c r="D17" s="101" t="s">
        <v>0</v>
      </c>
      <c r="E17" s="102">
        <v>5</v>
      </c>
      <c r="F17" s="103"/>
      <c r="G17" s="102"/>
    </row>
    <row r="18" spans="1:7" s="106" customFormat="1" ht="15" x14ac:dyDescent="0.25">
      <c r="A18" s="99"/>
      <c r="B18"/>
      <c r="C18" s="100" t="s">
        <v>507</v>
      </c>
      <c r="D18" s="101" t="s">
        <v>0</v>
      </c>
      <c r="E18" s="102">
        <v>65</v>
      </c>
      <c r="F18" s="103"/>
      <c r="G18" s="102"/>
    </row>
    <row r="19" spans="1:7" s="104" customFormat="1" ht="15" x14ac:dyDescent="0.25">
      <c r="A19" s="99"/>
      <c r="B19"/>
      <c r="C19" s="100" t="s">
        <v>508</v>
      </c>
      <c r="D19" s="101" t="s">
        <v>0</v>
      </c>
      <c r="E19" s="102">
        <v>25</v>
      </c>
      <c r="F19" s="103"/>
      <c r="G19" s="102"/>
    </row>
    <row r="20" spans="1:7" s="104" customFormat="1" ht="15" x14ac:dyDescent="0.25">
      <c r="A20" s="99"/>
      <c r="B20"/>
      <c r="C20" s="100" t="s">
        <v>509</v>
      </c>
      <c r="D20" s="101" t="s">
        <v>0</v>
      </c>
      <c r="E20" s="102">
        <v>62</v>
      </c>
      <c r="F20" s="103"/>
      <c r="G20" s="102"/>
    </row>
    <row r="21" spans="1:7" s="104" customFormat="1" ht="15" x14ac:dyDescent="0.25">
      <c r="A21" s="99"/>
      <c r="B21"/>
      <c r="C21" s="100" t="s">
        <v>510</v>
      </c>
      <c r="D21" s="101" t="s">
        <v>0</v>
      </c>
      <c r="E21" s="102">
        <v>29</v>
      </c>
      <c r="F21" s="103"/>
      <c r="G21" s="102"/>
    </row>
    <row r="22" spans="1:7" s="104" customFormat="1" ht="15" x14ac:dyDescent="0.25">
      <c r="A22" s="99"/>
      <c r="B22"/>
      <c r="C22" s="100" t="s">
        <v>511</v>
      </c>
      <c r="D22" s="101" t="s">
        <v>0</v>
      </c>
      <c r="E22" s="102">
        <v>35</v>
      </c>
      <c r="F22" s="103"/>
      <c r="G22" s="102"/>
    </row>
    <row r="23" spans="1:7" s="104" customFormat="1" x14ac:dyDescent="0.2">
      <c r="A23" s="99"/>
      <c r="B23" s="99"/>
      <c r="C23" s="100"/>
      <c r="D23" s="101" t="s">
        <v>3</v>
      </c>
      <c r="E23" s="102">
        <v>1</v>
      </c>
      <c r="F23" s="103"/>
      <c r="G23" s="102">
        <f>F23*E23</f>
        <v>0</v>
      </c>
    </row>
    <row r="24" spans="1:7" s="104" customFormat="1" x14ac:dyDescent="0.2">
      <c r="A24" s="99"/>
      <c r="B24" s="99"/>
      <c r="C24" s="100"/>
      <c r="D24" s="101"/>
      <c r="E24" s="102"/>
      <c r="F24" s="103"/>
      <c r="G24" s="102"/>
    </row>
    <row r="25" spans="1:7" s="104" customFormat="1" x14ac:dyDescent="0.2">
      <c r="A25" s="99"/>
      <c r="B25" s="107">
        <v>26</v>
      </c>
      <c r="C25" s="100" t="s">
        <v>512</v>
      </c>
      <c r="D25" s="101" t="s">
        <v>14</v>
      </c>
      <c r="E25" s="102">
        <v>2600</v>
      </c>
      <c r="F25" s="103"/>
      <c r="G25" s="102">
        <f>F25*E25</f>
        <v>0</v>
      </c>
    </row>
    <row r="26" spans="1:7" s="104" customFormat="1" x14ac:dyDescent="0.2">
      <c r="A26" s="99"/>
      <c r="B26" s="99"/>
      <c r="C26" s="100"/>
      <c r="D26" s="101"/>
      <c r="E26" s="102"/>
      <c r="F26" s="103"/>
      <c r="G26" s="102"/>
    </row>
    <row r="27" spans="1:7" s="104" customFormat="1" x14ac:dyDescent="0.2">
      <c r="A27" s="99"/>
      <c r="B27" s="107">
        <v>27</v>
      </c>
      <c r="C27" s="100" t="s">
        <v>513</v>
      </c>
      <c r="D27" s="101" t="s">
        <v>14</v>
      </c>
      <c r="E27" s="102">
        <v>1850</v>
      </c>
      <c r="F27" s="103"/>
      <c r="G27" s="102">
        <f>F27*E27</f>
        <v>0</v>
      </c>
    </row>
    <row r="28" spans="1:7" s="104" customFormat="1" x14ac:dyDescent="0.2">
      <c r="A28" s="99"/>
      <c r="B28" s="99"/>
      <c r="C28" s="100"/>
      <c r="D28" s="101"/>
      <c r="E28" s="102"/>
      <c r="F28" s="103"/>
      <c r="G28" s="102"/>
    </row>
    <row r="29" spans="1:7" s="104" customFormat="1" x14ac:dyDescent="0.2">
      <c r="A29" s="99"/>
      <c r="B29" s="107">
        <v>28</v>
      </c>
      <c r="C29" s="100" t="s">
        <v>514</v>
      </c>
      <c r="D29" s="101" t="s">
        <v>14</v>
      </c>
      <c r="E29" s="102">
        <v>50</v>
      </c>
      <c r="F29" s="103"/>
      <c r="G29" s="102">
        <f>F29*E29</f>
        <v>0</v>
      </c>
    </row>
    <row r="30" spans="1:7" s="104" customFormat="1" x14ac:dyDescent="0.2">
      <c r="A30" s="99"/>
      <c r="B30" s="99"/>
      <c r="C30" s="100"/>
      <c r="D30" s="101"/>
      <c r="E30" s="102"/>
      <c r="F30" s="103"/>
      <c r="G30" s="102"/>
    </row>
    <row r="31" spans="1:7" s="104" customFormat="1" x14ac:dyDescent="0.2">
      <c r="A31" s="99"/>
      <c r="B31" s="107">
        <v>29</v>
      </c>
      <c r="C31" s="100" t="s">
        <v>515</v>
      </c>
      <c r="D31" s="101" t="s">
        <v>14</v>
      </c>
      <c r="E31" s="102">
        <v>65</v>
      </c>
      <c r="F31" s="103"/>
      <c r="G31" s="102">
        <f>F31*E31</f>
        <v>0</v>
      </c>
    </row>
    <row r="32" spans="1:7" s="104" customFormat="1" x14ac:dyDescent="0.2">
      <c r="A32" s="99"/>
      <c r="B32" s="99"/>
      <c r="C32" s="100"/>
      <c r="D32" s="101"/>
      <c r="E32" s="102"/>
      <c r="F32" s="103"/>
      <c r="G32" s="102"/>
    </row>
    <row r="33" spans="1:7" s="104" customFormat="1" ht="24" x14ac:dyDescent="0.2">
      <c r="A33" s="99"/>
      <c r="B33" s="107">
        <v>30</v>
      </c>
      <c r="C33" s="100" t="s">
        <v>516</v>
      </c>
      <c r="D33" s="101" t="s">
        <v>14</v>
      </c>
      <c r="E33" s="102">
        <v>105</v>
      </c>
      <c r="F33" s="103"/>
      <c r="G33" s="102">
        <f>F33*E33</f>
        <v>0</v>
      </c>
    </row>
    <row r="34" spans="1:7" s="104" customFormat="1" x14ac:dyDescent="0.2">
      <c r="A34" s="99"/>
      <c r="B34" s="99"/>
      <c r="C34" s="100"/>
      <c r="D34" s="101"/>
      <c r="E34" s="102"/>
      <c r="F34" s="103"/>
      <c r="G34" s="102"/>
    </row>
    <row r="35" spans="1:7" s="104" customFormat="1" x14ac:dyDescent="0.2">
      <c r="A35" s="99"/>
      <c r="B35" s="99"/>
      <c r="C35" s="105" t="s">
        <v>517</v>
      </c>
      <c r="D35" s="101"/>
      <c r="E35" s="102"/>
      <c r="F35" s="103"/>
      <c r="G35" s="102"/>
    </row>
    <row r="36" spans="1:7" s="104" customFormat="1" x14ac:dyDescent="0.2">
      <c r="A36" s="99"/>
      <c r="B36" s="99"/>
      <c r="C36" s="100"/>
      <c r="D36" s="101"/>
      <c r="E36" s="102"/>
      <c r="F36" s="103"/>
      <c r="G36" s="102"/>
    </row>
    <row r="37" spans="1:7" s="104" customFormat="1" ht="24" x14ac:dyDescent="0.2">
      <c r="A37" s="99"/>
      <c r="B37" s="107">
        <v>79</v>
      </c>
      <c r="C37" s="100" t="s">
        <v>518</v>
      </c>
      <c r="D37" s="101" t="s">
        <v>14</v>
      </c>
      <c r="E37" s="102">
        <v>205</v>
      </c>
      <c r="F37" s="103"/>
      <c r="G37" s="102">
        <f>F37*E37</f>
        <v>0</v>
      </c>
    </row>
    <row r="38" spans="1:7" s="104" customFormat="1" x14ac:dyDescent="0.2">
      <c r="A38" s="99"/>
      <c r="B38" s="99"/>
      <c r="C38" s="100"/>
      <c r="D38" s="101"/>
      <c r="E38" s="102"/>
      <c r="F38" s="103"/>
      <c r="G38" s="102"/>
    </row>
    <row r="39" spans="1:7" s="104" customFormat="1" ht="24" x14ac:dyDescent="0.2">
      <c r="A39" s="99"/>
      <c r="B39" s="107">
        <v>80</v>
      </c>
      <c r="C39" s="100" t="s">
        <v>519</v>
      </c>
      <c r="D39" s="101" t="s">
        <v>0</v>
      </c>
      <c r="E39" s="102">
        <v>195</v>
      </c>
      <c r="F39" s="103"/>
      <c r="G39" s="102">
        <f>F39*E39</f>
        <v>0</v>
      </c>
    </row>
    <row r="40" spans="1:7" s="104" customFormat="1" x14ac:dyDescent="0.2">
      <c r="A40" s="99"/>
      <c r="B40" s="99"/>
      <c r="C40" s="100"/>
      <c r="D40" s="101"/>
      <c r="E40" s="102"/>
      <c r="F40" s="103"/>
      <c r="G40" s="102"/>
    </row>
    <row r="41" spans="1:7" s="104" customFormat="1" ht="24" x14ac:dyDescent="0.2">
      <c r="A41" s="99"/>
      <c r="B41" s="107">
        <v>81</v>
      </c>
      <c r="C41" s="100" t="s">
        <v>520</v>
      </c>
      <c r="D41" s="101" t="s">
        <v>0</v>
      </c>
      <c r="E41" s="102">
        <v>90</v>
      </c>
      <c r="F41" s="103"/>
      <c r="G41" s="102">
        <f>F41*E41</f>
        <v>0</v>
      </c>
    </row>
    <row r="42" spans="1:7" s="104" customFormat="1" x14ac:dyDescent="0.2">
      <c r="A42" s="99"/>
      <c r="B42" s="99"/>
      <c r="C42" s="100"/>
      <c r="D42" s="101"/>
      <c r="E42" s="102"/>
      <c r="F42" s="103"/>
      <c r="G42" s="102"/>
    </row>
    <row r="43" spans="1:7" s="104" customFormat="1" ht="24" x14ac:dyDescent="0.2">
      <c r="A43" s="99"/>
      <c r="B43" s="107">
        <v>82</v>
      </c>
      <c r="C43" s="100" t="s">
        <v>521</v>
      </c>
      <c r="D43" s="101" t="s">
        <v>14</v>
      </c>
      <c r="E43" s="102">
        <v>165</v>
      </c>
      <c r="F43" s="103"/>
      <c r="G43" s="102">
        <f>F43*E43</f>
        <v>0</v>
      </c>
    </row>
    <row r="44" spans="1:7" s="104" customFormat="1" x14ac:dyDescent="0.2">
      <c r="A44" s="99"/>
      <c r="B44" s="99"/>
      <c r="C44" s="100"/>
      <c r="D44" s="101"/>
      <c r="E44" s="102"/>
      <c r="F44" s="103"/>
      <c r="G44" s="102"/>
    </row>
    <row r="45" spans="1:7" s="104" customFormat="1" ht="24" x14ac:dyDescent="0.2">
      <c r="A45" s="99"/>
      <c r="B45" s="107">
        <v>83</v>
      </c>
      <c r="C45" s="100" t="s">
        <v>522</v>
      </c>
      <c r="D45" s="101" t="s">
        <v>14</v>
      </c>
      <c r="E45" s="102">
        <v>65</v>
      </c>
      <c r="F45" s="103"/>
      <c r="G45" s="102">
        <f>F45*E45</f>
        <v>0</v>
      </c>
    </row>
    <row r="46" spans="1:7" s="104" customFormat="1" x14ac:dyDescent="0.2">
      <c r="A46" s="99"/>
      <c r="B46" s="99"/>
      <c r="C46" s="100"/>
      <c r="D46" s="101"/>
      <c r="E46" s="102"/>
      <c r="F46" s="103"/>
      <c r="G46" s="102"/>
    </row>
    <row r="47" spans="1:7" s="104" customFormat="1" ht="24" x14ac:dyDescent="0.2">
      <c r="A47" s="99"/>
      <c r="B47" s="107">
        <v>84</v>
      </c>
      <c r="C47" s="100" t="s">
        <v>523</v>
      </c>
      <c r="D47" s="101" t="s">
        <v>0</v>
      </c>
      <c r="E47" s="102">
        <v>8</v>
      </c>
      <c r="F47" s="103"/>
      <c r="G47" s="102">
        <f>F47*E47</f>
        <v>0</v>
      </c>
    </row>
    <row r="48" spans="1:7" s="104" customFormat="1" x14ac:dyDescent="0.2">
      <c r="A48" s="99"/>
      <c r="B48" s="99"/>
      <c r="C48" s="100"/>
      <c r="D48" s="101"/>
      <c r="E48" s="102"/>
      <c r="F48" s="103"/>
      <c r="G48" s="102"/>
    </row>
    <row r="49" spans="1:7" s="104" customFormat="1" x14ac:dyDescent="0.2">
      <c r="A49" s="99"/>
      <c r="B49" s="107">
        <v>85</v>
      </c>
      <c r="C49" s="100" t="s">
        <v>559</v>
      </c>
      <c r="D49" s="101" t="s">
        <v>0</v>
      </c>
      <c r="E49" s="102">
        <v>80</v>
      </c>
      <c r="F49" s="103"/>
      <c r="G49" s="102">
        <f>F49*E49</f>
        <v>0</v>
      </c>
    </row>
    <row r="50" spans="1:7" s="104" customFormat="1" x14ac:dyDescent="0.2">
      <c r="A50" s="99"/>
      <c r="B50" s="99"/>
      <c r="C50" s="100"/>
      <c r="D50" s="101"/>
      <c r="E50" s="102"/>
      <c r="F50" s="103"/>
      <c r="G50" s="102"/>
    </row>
    <row r="51" spans="1:7" s="104" customFormat="1" ht="36" x14ac:dyDescent="0.2">
      <c r="A51" s="99"/>
      <c r="B51" s="107">
        <v>86</v>
      </c>
      <c r="C51" s="100" t="s">
        <v>524</v>
      </c>
      <c r="D51" s="101" t="s">
        <v>0</v>
      </c>
      <c r="E51" s="102">
        <v>8</v>
      </c>
      <c r="F51" s="103"/>
      <c r="G51" s="102">
        <f>F51*E51</f>
        <v>0</v>
      </c>
    </row>
    <row r="52" spans="1:7" s="104" customFormat="1" x14ac:dyDescent="0.2">
      <c r="A52" s="99"/>
      <c r="B52" s="99"/>
      <c r="C52" s="100"/>
      <c r="D52" s="101"/>
      <c r="E52" s="102"/>
      <c r="F52" s="103"/>
      <c r="G52" s="102"/>
    </row>
    <row r="53" spans="1:7" s="104" customFormat="1" ht="24" x14ac:dyDescent="0.2">
      <c r="A53" s="99"/>
      <c r="B53" s="107">
        <v>87</v>
      </c>
      <c r="C53" s="100" t="s">
        <v>525</v>
      </c>
      <c r="D53" s="101" t="s">
        <v>0</v>
      </c>
      <c r="E53" s="102">
        <v>8</v>
      </c>
      <c r="F53" s="103"/>
      <c r="G53" s="102">
        <f>F53*E53</f>
        <v>0</v>
      </c>
    </row>
    <row r="54" spans="1:7" s="104" customFormat="1" x14ac:dyDescent="0.2">
      <c r="A54" s="99"/>
      <c r="B54" s="99"/>
      <c r="C54" s="100"/>
      <c r="D54" s="101"/>
      <c r="E54" s="102"/>
      <c r="F54" s="103"/>
      <c r="G54" s="102"/>
    </row>
    <row r="55" spans="1:7" s="104" customFormat="1" ht="36" x14ac:dyDescent="0.2">
      <c r="A55" s="99"/>
      <c r="B55" s="107">
        <v>88</v>
      </c>
      <c r="C55" s="100" t="s">
        <v>526</v>
      </c>
      <c r="D55" s="101" t="s">
        <v>0</v>
      </c>
      <c r="E55" s="102">
        <v>8</v>
      </c>
      <c r="F55" s="103"/>
      <c r="G55" s="102">
        <f>F55*E55</f>
        <v>0</v>
      </c>
    </row>
    <row r="56" spans="1:7" s="104" customFormat="1" x14ac:dyDescent="0.2">
      <c r="A56" s="99"/>
      <c r="B56" s="99"/>
      <c r="C56" s="100"/>
      <c r="D56" s="101"/>
      <c r="E56" s="102"/>
      <c r="F56" s="103"/>
      <c r="G56" s="102"/>
    </row>
    <row r="57" spans="1:7" s="104" customFormat="1" ht="36" x14ac:dyDescent="0.2">
      <c r="A57" s="99"/>
      <c r="B57" s="107">
        <v>89</v>
      </c>
      <c r="C57" s="100" t="s">
        <v>527</v>
      </c>
      <c r="D57" s="101" t="s">
        <v>0</v>
      </c>
      <c r="E57" s="102">
        <v>8</v>
      </c>
      <c r="F57" s="103"/>
      <c r="G57" s="102">
        <f>F57*E57</f>
        <v>0</v>
      </c>
    </row>
    <row r="58" spans="1:7" s="104" customFormat="1" x14ac:dyDescent="0.2">
      <c r="A58" s="99"/>
      <c r="B58" s="99"/>
      <c r="C58" s="100"/>
      <c r="D58" s="101"/>
      <c r="E58" s="102"/>
      <c r="F58" s="103"/>
      <c r="G58" s="102"/>
    </row>
    <row r="59" spans="1:7" s="104" customFormat="1" ht="36" x14ac:dyDescent="0.2">
      <c r="A59" s="99"/>
      <c r="B59" s="107">
        <v>90</v>
      </c>
      <c r="C59" s="100" t="s">
        <v>528</v>
      </c>
      <c r="D59" s="101" t="s">
        <v>0</v>
      </c>
      <c r="E59" s="102">
        <v>4</v>
      </c>
      <c r="F59" s="103"/>
      <c r="G59" s="102">
        <f>F59*E59</f>
        <v>0</v>
      </c>
    </row>
    <row r="60" spans="1:7" s="104" customFormat="1" x14ac:dyDescent="0.2">
      <c r="A60" s="99"/>
      <c r="B60" s="99"/>
      <c r="C60" s="100"/>
      <c r="D60" s="101"/>
      <c r="E60" s="102"/>
      <c r="F60" s="103"/>
      <c r="G60" s="102"/>
    </row>
    <row r="61" spans="1:7" s="104" customFormat="1" ht="24" x14ac:dyDescent="0.2">
      <c r="A61" s="99"/>
      <c r="B61" s="107">
        <v>91</v>
      </c>
      <c r="C61" s="100" t="s">
        <v>529</v>
      </c>
      <c r="D61" s="101" t="s">
        <v>3</v>
      </c>
      <c r="E61" s="102">
        <v>1</v>
      </c>
      <c r="F61" s="103"/>
      <c r="G61" s="102">
        <f>F61*E61</f>
        <v>0</v>
      </c>
    </row>
    <row r="62" spans="1:7" s="104" customFormat="1" x14ac:dyDescent="0.2">
      <c r="A62" s="99"/>
      <c r="B62" s="99"/>
      <c r="C62" s="100"/>
      <c r="D62" s="101"/>
      <c r="E62" s="102"/>
      <c r="F62" s="103"/>
      <c r="G62" s="102"/>
    </row>
    <row r="63" spans="1:7" s="104" customFormat="1" ht="60" x14ac:dyDescent="0.2">
      <c r="A63" s="99"/>
      <c r="B63" s="107">
        <v>92</v>
      </c>
      <c r="C63" s="100" t="s">
        <v>530</v>
      </c>
      <c r="D63" s="101" t="s">
        <v>3</v>
      </c>
      <c r="E63" s="102">
        <v>1</v>
      </c>
      <c r="F63" s="103"/>
      <c r="G63" s="102">
        <f>F63*E63</f>
        <v>0</v>
      </c>
    </row>
    <row r="65" spans="1:7" s="13" customFormat="1" x14ac:dyDescent="0.2">
      <c r="A65" s="8"/>
      <c r="B65" s="8" t="s">
        <v>500</v>
      </c>
      <c r="C65" s="9" t="s">
        <v>560</v>
      </c>
      <c r="D65" s="10"/>
      <c r="E65" s="11"/>
      <c r="F65" s="12"/>
      <c r="G65" s="11">
        <f>SUM(G12:G64)</f>
        <v>0</v>
      </c>
    </row>
    <row r="68" spans="1:7" s="13" customFormat="1" x14ac:dyDescent="0.2">
      <c r="A68" s="8"/>
      <c r="B68" s="8" t="s">
        <v>531</v>
      </c>
      <c r="C68" s="9" t="s">
        <v>532</v>
      </c>
      <c r="D68" s="10"/>
      <c r="E68" s="11"/>
      <c r="F68" s="12"/>
      <c r="G68" s="11"/>
    </row>
    <row r="70" spans="1:7" x14ac:dyDescent="0.2">
      <c r="C70" s="63" t="s">
        <v>533</v>
      </c>
    </row>
    <row r="72" spans="1:7" ht="24" x14ac:dyDescent="0.2">
      <c r="B72" s="107">
        <v>1</v>
      </c>
      <c r="C72" s="7" t="s">
        <v>534</v>
      </c>
      <c r="D72" s="34" t="s">
        <v>14</v>
      </c>
      <c r="E72" s="35">
        <v>16</v>
      </c>
      <c r="G72" s="35">
        <f>E72*F72</f>
        <v>0</v>
      </c>
    </row>
    <row r="74" spans="1:7" ht="84" x14ac:dyDescent="0.2">
      <c r="B74" s="107">
        <v>2</v>
      </c>
      <c r="C74" s="7" t="s">
        <v>535</v>
      </c>
      <c r="D74" s="34" t="s">
        <v>5</v>
      </c>
      <c r="E74" s="35">
        <f>0.45*0.85*E72</f>
        <v>6.12</v>
      </c>
      <c r="G74" s="35">
        <f>E74*F74</f>
        <v>0</v>
      </c>
    </row>
    <row r="76" spans="1:7" ht="36" x14ac:dyDescent="0.2">
      <c r="B76" s="107">
        <v>3</v>
      </c>
      <c r="C76" s="7" t="s">
        <v>536</v>
      </c>
      <c r="D76" s="34" t="s">
        <v>5</v>
      </c>
      <c r="E76" s="35">
        <f>E74*0.2</f>
        <v>1.22</v>
      </c>
      <c r="G76" s="35">
        <f>E76*F76</f>
        <v>0</v>
      </c>
    </row>
    <row r="78" spans="1:7" ht="36" x14ac:dyDescent="0.2">
      <c r="B78" s="107">
        <v>4</v>
      </c>
      <c r="C78" s="7" t="s">
        <v>537</v>
      </c>
      <c r="D78" s="34" t="s">
        <v>0</v>
      </c>
      <c r="E78" s="35">
        <v>2</v>
      </c>
      <c r="G78" s="35">
        <f>E78*F78</f>
        <v>0</v>
      </c>
    </row>
    <row r="80" spans="1:7" ht="60" x14ac:dyDescent="0.2">
      <c r="B80" s="107">
        <v>5</v>
      </c>
      <c r="C80" s="7" t="s">
        <v>538</v>
      </c>
      <c r="D80" s="34" t="s">
        <v>0</v>
      </c>
      <c r="E80" s="35">
        <v>1</v>
      </c>
      <c r="G80" s="35">
        <f>E80*F80</f>
        <v>0</v>
      </c>
    </row>
    <row r="82" spans="2:7" x14ac:dyDescent="0.2">
      <c r="B82" s="107">
        <v>6</v>
      </c>
      <c r="C82" s="7" t="s">
        <v>539</v>
      </c>
      <c r="D82" s="34" t="s">
        <v>14</v>
      </c>
      <c r="E82" s="35">
        <f>E72*2</f>
        <v>32</v>
      </c>
      <c r="G82" s="35">
        <f>E82*F82</f>
        <v>0</v>
      </c>
    </row>
    <row r="84" spans="2:7" x14ac:dyDescent="0.2">
      <c r="B84" s="107">
        <v>7</v>
      </c>
      <c r="C84" s="7" t="s">
        <v>540</v>
      </c>
      <c r="D84" s="34" t="s">
        <v>0</v>
      </c>
      <c r="E84" s="35">
        <f>E72</f>
        <v>16</v>
      </c>
      <c r="G84" s="35">
        <f>E84*F84</f>
        <v>0</v>
      </c>
    </row>
    <row r="86" spans="2:7" ht="24" x14ac:dyDescent="0.2">
      <c r="B86" s="107">
        <v>8</v>
      </c>
      <c r="C86" s="7" t="s">
        <v>541</v>
      </c>
      <c r="D86" s="34" t="s">
        <v>0</v>
      </c>
      <c r="E86" s="35">
        <v>2</v>
      </c>
      <c r="G86" s="35">
        <f>E86*F86</f>
        <v>0</v>
      </c>
    </row>
    <row r="88" spans="2:7" x14ac:dyDescent="0.2">
      <c r="C88" s="63" t="s">
        <v>542</v>
      </c>
    </row>
    <row r="90" spans="2:7" ht="24" x14ac:dyDescent="0.2">
      <c r="B90" s="107">
        <v>9</v>
      </c>
      <c r="C90" s="7" t="s">
        <v>543</v>
      </c>
      <c r="D90" s="34" t="s">
        <v>14</v>
      </c>
      <c r="E90" s="35">
        <v>235</v>
      </c>
      <c r="G90" s="35">
        <f>E90*F90</f>
        <v>0</v>
      </c>
    </row>
    <row r="92" spans="2:7" ht="96" x14ac:dyDescent="0.2">
      <c r="B92" s="107">
        <v>10</v>
      </c>
      <c r="C92" s="7" t="s">
        <v>544</v>
      </c>
      <c r="D92" s="34" t="s">
        <v>5</v>
      </c>
      <c r="E92" s="35">
        <v>75.2</v>
      </c>
      <c r="G92" s="35">
        <f>E92*F92</f>
        <v>0</v>
      </c>
    </row>
    <row r="94" spans="2:7" ht="24" x14ac:dyDescent="0.2">
      <c r="B94" s="107">
        <v>11</v>
      </c>
      <c r="C94" s="7" t="s">
        <v>545</v>
      </c>
      <c r="D94" s="34" t="s">
        <v>14</v>
      </c>
      <c r="E94" s="35">
        <f>E90*1.2</f>
        <v>282</v>
      </c>
      <c r="G94" s="35">
        <f>E94*F94</f>
        <v>0</v>
      </c>
    </row>
    <row r="96" spans="2:7" ht="36" x14ac:dyDescent="0.2">
      <c r="B96" s="107">
        <v>12</v>
      </c>
      <c r="C96" s="7" t="s">
        <v>537</v>
      </c>
      <c r="D96" s="34" t="s">
        <v>0</v>
      </c>
      <c r="E96" s="35">
        <v>1</v>
      </c>
      <c r="G96" s="35">
        <f>E96*F96</f>
        <v>0</v>
      </c>
    </row>
    <row r="98" spans="2:7" ht="24" x14ac:dyDescent="0.2">
      <c r="B98" s="107">
        <v>13</v>
      </c>
      <c r="C98" s="7" t="s">
        <v>546</v>
      </c>
      <c r="D98" s="34" t="s">
        <v>14</v>
      </c>
      <c r="E98" s="35">
        <f>E90*1.1</f>
        <v>258.5</v>
      </c>
      <c r="G98" s="35">
        <f>E98*F98</f>
        <v>0</v>
      </c>
    </row>
    <row r="100" spans="2:7" ht="24" x14ac:dyDescent="0.2">
      <c r="B100" s="107">
        <v>14</v>
      </c>
      <c r="C100" s="7" t="s">
        <v>547</v>
      </c>
      <c r="D100" s="34" t="s">
        <v>14</v>
      </c>
      <c r="E100" s="35">
        <f>E98</f>
        <v>258.5</v>
      </c>
      <c r="G100" s="35">
        <f>E100*F100</f>
        <v>0</v>
      </c>
    </row>
    <row r="102" spans="2:7" ht="36" x14ac:dyDescent="0.2">
      <c r="B102" s="107">
        <v>15</v>
      </c>
      <c r="C102" s="7" t="s">
        <v>548</v>
      </c>
      <c r="D102" s="34" t="s">
        <v>14</v>
      </c>
      <c r="E102" s="35">
        <v>350</v>
      </c>
      <c r="G102" s="35">
        <f>E102*F102</f>
        <v>0</v>
      </c>
    </row>
    <row r="104" spans="2:7" ht="24" x14ac:dyDescent="0.2">
      <c r="B104" s="107">
        <v>16</v>
      </c>
      <c r="C104" s="7" t="s">
        <v>549</v>
      </c>
      <c r="D104" s="34" t="s">
        <v>5</v>
      </c>
      <c r="E104" s="35">
        <f>E92*0.2</f>
        <v>15.04</v>
      </c>
      <c r="G104" s="35">
        <f>E104*F104</f>
        <v>0</v>
      </c>
    </row>
    <row r="106" spans="2:7" x14ac:dyDescent="0.2">
      <c r="C106" s="63" t="s">
        <v>550</v>
      </c>
    </row>
    <row r="108" spans="2:7" x14ac:dyDescent="0.2">
      <c r="B108" s="107">
        <v>17</v>
      </c>
      <c r="C108" s="7" t="s">
        <v>551</v>
      </c>
      <c r="D108" s="34" t="s">
        <v>14</v>
      </c>
      <c r="E108" s="35">
        <v>12</v>
      </c>
      <c r="G108" s="35">
        <f>E108*F108</f>
        <v>0</v>
      </c>
    </row>
    <row r="110" spans="2:7" ht="96" x14ac:dyDescent="0.2">
      <c r="B110" s="107">
        <v>18</v>
      </c>
      <c r="C110" s="7" t="s">
        <v>552</v>
      </c>
      <c r="D110" s="34" t="s">
        <v>5</v>
      </c>
      <c r="E110" s="35">
        <f>E108*0.4*0.8</f>
        <v>3.84</v>
      </c>
      <c r="G110" s="35">
        <f>E110*F110</f>
        <v>0</v>
      </c>
    </row>
    <row r="112" spans="2:7" ht="36" x14ac:dyDescent="0.2">
      <c r="B112" s="107">
        <v>19</v>
      </c>
      <c r="C112" s="7" t="s">
        <v>553</v>
      </c>
      <c r="D112" s="34" t="s">
        <v>0</v>
      </c>
      <c r="E112" s="35">
        <v>1</v>
      </c>
      <c r="G112" s="35">
        <f>E112*F112</f>
        <v>0</v>
      </c>
    </row>
    <row r="114" spans="1:7" ht="24" x14ac:dyDescent="0.2">
      <c r="B114" s="107">
        <v>20</v>
      </c>
      <c r="C114" s="7" t="s">
        <v>554</v>
      </c>
      <c r="D114" s="34" t="s">
        <v>14</v>
      </c>
      <c r="E114" s="35">
        <f>E108*1.4</f>
        <v>16.8</v>
      </c>
      <c r="G114" s="35">
        <f>E114*F114</f>
        <v>0</v>
      </c>
    </row>
    <row r="116" spans="1:7" ht="24" x14ac:dyDescent="0.2">
      <c r="B116" s="107">
        <v>21</v>
      </c>
      <c r="C116" s="7" t="s">
        <v>555</v>
      </c>
      <c r="D116" s="34" t="s">
        <v>14</v>
      </c>
      <c r="E116" s="35">
        <f>E108*1.1</f>
        <v>13.2</v>
      </c>
      <c r="G116" s="35">
        <f>E116*F116</f>
        <v>0</v>
      </c>
    </row>
    <row r="118" spans="1:7" ht="24" x14ac:dyDescent="0.2">
      <c r="B118" s="107">
        <v>22</v>
      </c>
      <c r="C118" s="7" t="s">
        <v>556</v>
      </c>
      <c r="D118" s="34" t="s">
        <v>14</v>
      </c>
      <c r="E118" s="35">
        <f>E116</f>
        <v>13.2</v>
      </c>
      <c r="G118" s="35">
        <f>E118*F118</f>
        <v>0</v>
      </c>
    </row>
    <row r="120" spans="1:7" ht="36" x14ac:dyDescent="0.2">
      <c r="B120" s="107">
        <v>23</v>
      </c>
      <c r="C120" s="7" t="s">
        <v>557</v>
      </c>
      <c r="D120" s="34" t="s">
        <v>14</v>
      </c>
      <c r="E120" s="35">
        <v>20</v>
      </c>
      <c r="G120" s="35">
        <f>E120*F120</f>
        <v>0</v>
      </c>
    </row>
    <row r="122" spans="1:7" ht="24" x14ac:dyDescent="0.2">
      <c r="B122" s="107">
        <v>24</v>
      </c>
      <c r="C122" s="7" t="s">
        <v>549</v>
      </c>
      <c r="D122" s="34" t="s">
        <v>5</v>
      </c>
      <c r="E122" s="35">
        <f>E110*0.2</f>
        <v>0.77</v>
      </c>
      <c r="G122" s="35">
        <f>E122*F122</f>
        <v>0</v>
      </c>
    </row>
    <row r="124" spans="1:7" ht="24" x14ac:dyDescent="0.2">
      <c r="B124" s="107">
        <v>25</v>
      </c>
      <c r="C124" s="7" t="s">
        <v>558</v>
      </c>
      <c r="D124" s="34" t="s">
        <v>0</v>
      </c>
      <c r="E124" s="35">
        <v>1</v>
      </c>
      <c r="G124" s="35">
        <f>E124*F124</f>
        <v>0</v>
      </c>
    </row>
    <row r="126" spans="1:7" s="13" customFormat="1" x14ac:dyDescent="0.2">
      <c r="A126" s="8"/>
      <c r="B126" s="8" t="s">
        <v>531</v>
      </c>
      <c r="C126" s="9" t="s">
        <v>532</v>
      </c>
      <c r="D126" s="10"/>
      <c r="E126" s="11"/>
      <c r="F126" s="12"/>
      <c r="G126" s="11">
        <f>SUM(G72:G124)</f>
        <v>0</v>
      </c>
    </row>
    <row r="129" spans="1:7" ht="30" x14ac:dyDescent="0.2">
      <c r="A129" s="49"/>
      <c r="B129" s="49"/>
      <c r="C129" s="49" t="str">
        <f>_xlfn.TEXTJOIN(" - ",TRUE,"REKAPITULACIJA",C$3)</f>
        <v>REKAPITULACIJA - JAKA I SLABA STRUJA, ZAŠTITA OD MUNJE I VATRODOJAVA</v>
      </c>
      <c r="D129" s="49"/>
      <c r="E129" s="49"/>
      <c r="F129" s="49"/>
      <c r="G129" s="49"/>
    </row>
    <row r="133" spans="1:7" x14ac:dyDescent="0.2">
      <c r="B133" s="33" t="s">
        <v>500</v>
      </c>
      <c r="C133" s="33" t="str">
        <f>C8</f>
        <v>ELEKTROINSTALACIJE</v>
      </c>
      <c r="G133" s="35">
        <f>G65</f>
        <v>0</v>
      </c>
    </row>
    <row r="134" spans="1:7" x14ac:dyDescent="0.2">
      <c r="C134" s="33"/>
    </row>
    <row r="135" spans="1:7" x14ac:dyDescent="0.2">
      <c r="B135" s="33" t="s">
        <v>531</v>
      </c>
      <c r="C135" s="33" t="str">
        <f>C68</f>
        <v>INSTALACIJA U OKOLIŠU</v>
      </c>
      <c r="G135" s="35">
        <f>G126</f>
        <v>0</v>
      </c>
    </row>
    <row r="136" spans="1:7" x14ac:dyDescent="0.2">
      <c r="C136" s="33"/>
    </row>
    <row r="137" spans="1:7" ht="24" x14ac:dyDescent="0.2">
      <c r="A137" s="37" t="s">
        <v>420</v>
      </c>
      <c r="B137" s="37"/>
      <c r="C137" s="38" t="str">
        <f>_xlfn.TEXTJOIN(" ",TRUE,C$3,"UKUPNO")</f>
        <v>JAKA I SLABA STRUJA, ZAŠTITA OD MUNJE I VATRODOJAVA UKUPNO</v>
      </c>
      <c r="D137" s="39"/>
      <c r="E137" s="40"/>
      <c r="F137" s="41"/>
      <c r="G137" s="40">
        <f>SUM(G132:G136)</f>
        <v>0</v>
      </c>
    </row>
  </sheetData>
  <sheetProtection algorithmName="SHA-512" hashValue="oYatmyQNoHnzaLR8gAFVaePxpfb8z+3rrjgjqNoqCaBpgsPRab+oGb1pc9hQKc5OgOprC0cr7uUorarFLHRaLg==" saltValue="EdykacNntOse6EuX8vcnxA=="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 dio
Građevina: Vila Ehrlich-Marić - Hrvatski muzej arhitekture HAZU
Lokacija: Ulica Ivana Gorana Kovačića 37, Zagreb, k.č.br. 839, k.o. Centar&amp;R&amp;"-,Bold"&amp;9&amp;A&amp;"-,Regular"
&amp;P / &amp;N</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DC939-7A9C-47DE-B1A4-CD16720966BC}">
  <dimension ref="A1:H64"/>
  <sheetViews>
    <sheetView view="pageBreakPreview" zoomScaleNormal="120" zoomScaleSheetLayoutView="100" workbookViewId="0"/>
  </sheetViews>
  <sheetFormatPr defaultRowHeight="12" x14ac:dyDescent="0.2"/>
  <cols>
    <col min="1" max="2" width="3.5703125" style="33" customWidth="1"/>
    <col min="3" max="3" width="41.5703125" style="7" customWidth="1"/>
    <col min="4" max="4" width="4.5703125" style="34" customWidth="1"/>
    <col min="5" max="5" width="8.5703125" style="35" customWidth="1"/>
    <col min="6" max="6" width="10.5703125" style="1" customWidth="1"/>
    <col min="7" max="7" width="11.5703125" style="35" customWidth="1"/>
    <col min="8" max="251" width="8.7109375" style="42"/>
    <col min="252" max="252" width="5.7109375" style="42" customWidth="1"/>
    <col min="253" max="253" width="60.7109375" style="42" customWidth="1"/>
    <col min="254" max="254" width="8.7109375" style="42"/>
    <col min="255" max="255" width="9.7109375" style="42" customWidth="1"/>
    <col min="256" max="256" width="3.7109375" style="42" customWidth="1"/>
    <col min="257" max="258" width="10.7109375" style="42" customWidth="1"/>
    <col min="259" max="259" width="9.28515625" style="42" customWidth="1"/>
    <col min="260" max="507" width="8.7109375" style="42"/>
    <col min="508" max="508" width="5.7109375" style="42" customWidth="1"/>
    <col min="509" max="509" width="60.7109375" style="42" customWidth="1"/>
    <col min="510" max="510" width="8.7109375" style="42"/>
    <col min="511" max="511" width="9.7109375" style="42" customWidth="1"/>
    <col min="512" max="512" width="3.7109375" style="42" customWidth="1"/>
    <col min="513" max="514" width="10.7109375" style="42" customWidth="1"/>
    <col min="515" max="515" width="9.28515625" style="42" customWidth="1"/>
    <col min="516" max="763" width="8.7109375" style="42"/>
    <col min="764" max="764" width="5.7109375" style="42" customWidth="1"/>
    <col min="765" max="765" width="60.7109375" style="42" customWidth="1"/>
    <col min="766" max="766" width="8.7109375" style="42"/>
    <col min="767" max="767" width="9.7109375" style="42" customWidth="1"/>
    <col min="768" max="768" width="3.7109375" style="42" customWidth="1"/>
    <col min="769" max="770" width="10.7109375" style="42" customWidth="1"/>
    <col min="771" max="771" width="9.28515625" style="42" customWidth="1"/>
    <col min="772" max="1019" width="8.7109375" style="42"/>
    <col min="1020" max="1020" width="5.7109375" style="42" customWidth="1"/>
    <col min="1021" max="1021" width="60.7109375" style="42" customWidth="1"/>
    <col min="1022" max="1022" width="8.7109375" style="42"/>
    <col min="1023" max="1023" width="9.7109375" style="42" customWidth="1"/>
    <col min="1024" max="1024" width="3.7109375" style="42" customWidth="1"/>
    <col min="1025" max="1026" width="10.7109375" style="42" customWidth="1"/>
    <col min="1027" max="1027" width="9.28515625" style="42" customWidth="1"/>
    <col min="1028" max="1275" width="8.7109375" style="42"/>
    <col min="1276" max="1276" width="5.7109375" style="42" customWidth="1"/>
    <col min="1277" max="1277" width="60.7109375" style="42" customWidth="1"/>
    <col min="1278" max="1278" width="8.7109375" style="42"/>
    <col min="1279" max="1279" width="9.7109375" style="42" customWidth="1"/>
    <col min="1280" max="1280" width="3.7109375" style="42" customWidth="1"/>
    <col min="1281" max="1282" width="10.7109375" style="42" customWidth="1"/>
    <col min="1283" max="1283" width="9.28515625" style="42" customWidth="1"/>
    <col min="1284" max="1531" width="8.7109375" style="42"/>
    <col min="1532" max="1532" width="5.7109375" style="42" customWidth="1"/>
    <col min="1533" max="1533" width="60.7109375" style="42" customWidth="1"/>
    <col min="1534" max="1534" width="8.7109375" style="42"/>
    <col min="1535" max="1535" width="9.7109375" style="42" customWidth="1"/>
    <col min="1536" max="1536" width="3.7109375" style="42" customWidth="1"/>
    <col min="1537" max="1538" width="10.7109375" style="42" customWidth="1"/>
    <col min="1539" max="1539" width="9.28515625" style="42" customWidth="1"/>
    <col min="1540" max="1787" width="8.7109375" style="42"/>
    <col min="1788" max="1788" width="5.7109375" style="42" customWidth="1"/>
    <col min="1789" max="1789" width="60.7109375" style="42" customWidth="1"/>
    <col min="1790" max="1790" width="8.7109375" style="42"/>
    <col min="1791" max="1791" width="9.7109375" style="42" customWidth="1"/>
    <col min="1792" max="1792" width="3.7109375" style="42" customWidth="1"/>
    <col min="1793" max="1794" width="10.7109375" style="42" customWidth="1"/>
    <col min="1795" max="1795" width="9.28515625" style="42" customWidth="1"/>
    <col min="1796" max="2043" width="8.7109375" style="42"/>
    <col min="2044" max="2044" width="5.7109375" style="42" customWidth="1"/>
    <col min="2045" max="2045" width="60.7109375" style="42" customWidth="1"/>
    <col min="2046" max="2046" width="8.7109375" style="42"/>
    <col min="2047" max="2047" width="9.7109375" style="42" customWidth="1"/>
    <col min="2048" max="2048" width="3.7109375" style="42" customWidth="1"/>
    <col min="2049" max="2050" width="10.7109375" style="42" customWidth="1"/>
    <col min="2051" max="2051" width="9.28515625" style="42" customWidth="1"/>
    <col min="2052" max="2299" width="8.7109375" style="42"/>
    <col min="2300" max="2300" width="5.7109375" style="42" customWidth="1"/>
    <col min="2301" max="2301" width="60.7109375" style="42" customWidth="1"/>
    <col min="2302" max="2302" width="8.7109375" style="42"/>
    <col min="2303" max="2303" width="9.7109375" style="42" customWidth="1"/>
    <col min="2304" max="2304" width="3.7109375" style="42" customWidth="1"/>
    <col min="2305" max="2306" width="10.7109375" style="42" customWidth="1"/>
    <col min="2307" max="2307" width="9.28515625" style="42" customWidth="1"/>
    <col min="2308" max="2555" width="8.7109375" style="42"/>
    <col min="2556" max="2556" width="5.7109375" style="42" customWidth="1"/>
    <col min="2557" max="2557" width="60.7109375" style="42" customWidth="1"/>
    <col min="2558" max="2558" width="8.7109375" style="42"/>
    <col min="2559" max="2559" width="9.7109375" style="42" customWidth="1"/>
    <col min="2560" max="2560" width="3.7109375" style="42" customWidth="1"/>
    <col min="2561" max="2562" width="10.7109375" style="42" customWidth="1"/>
    <col min="2563" max="2563" width="9.28515625" style="42" customWidth="1"/>
    <col min="2564" max="2811" width="8.7109375" style="42"/>
    <col min="2812" max="2812" width="5.7109375" style="42" customWidth="1"/>
    <col min="2813" max="2813" width="60.7109375" style="42" customWidth="1"/>
    <col min="2814" max="2814" width="8.7109375" style="42"/>
    <col min="2815" max="2815" width="9.7109375" style="42" customWidth="1"/>
    <col min="2816" max="2816" width="3.7109375" style="42" customWidth="1"/>
    <col min="2817" max="2818" width="10.7109375" style="42" customWidth="1"/>
    <col min="2819" max="2819" width="9.28515625" style="42" customWidth="1"/>
    <col min="2820" max="3067" width="8.7109375" style="42"/>
    <col min="3068" max="3068" width="5.7109375" style="42" customWidth="1"/>
    <col min="3069" max="3069" width="60.7109375" style="42" customWidth="1"/>
    <col min="3070" max="3070" width="8.7109375" style="42"/>
    <col min="3071" max="3071" width="9.7109375" style="42" customWidth="1"/>
    <col min="3072" max="3072" width="3.7109375" style="42" customWidth="1"/>
    <col min="3073" max="3074" width="10.7109375" style="42" customWidth="1"/>
    <col min="3075" max="3075" width="9.28515625" style="42" customWidth="1"/>
    <col min="3076" max="3323" width="8.7109375" style="42"/>
    <col min="3324" max="3324" width="5.7109375" style="42" customWidth="1"/>
    <col min="3325" max="3325" width="60.7109375" style="42" customWidth="1"/>
    <col min="3326" max="3326" width="8.7109375" style="42"/>
    <col min="3327" max="3327" width="9.7109375" style="42" customWidth="1"/>
    <col min="3328" max="3328" width="3.7109375" style="42" customWidth="1"/>
    <col min="3329" max="3330" width="10.7109375" style="42" customWidth="1"/>
    <col min="3331" max="3331" width="9.28515625" style="42" customWidth="1"/>
    <col min="3332" max="3579" width="8.7109375" style="42"/>
    <col min="3580" max="3580" width="5.7109375" style="42" customWidth="1"/>
    <col min="3581" max="3581" width="60.7109375" style="42" customWidth="1"/>
    <col min="3582" max="3582" width="8.7109375" style="42"/>
    <col min="3583" max="3583" width="9.7109375" style="42" customWidth="1"/>
    <col min="3584" max="3584" width="3.7109375" style="42" customWidth="1"/>
    <col min="3585" max="3586" width="10.7109375" style="42" customWidth="1"/>
    <col min="3587" max="3587" width="9.28515625" style="42" customWidth="1"/>
    <col min="3588" max="3835" width="8.7109375" style="42"/>
    <col min="3836" max="3836" width="5.7109375" style="42" customWidth="1"/>
    <col min="3837" max="3837" width="60.7109375" style="42" customWidth="1"/>
    <col min="3838" max="3838" width="8.7109375" style="42"/>
    <col min="3839" max="3839" width="9.7109375" style="42" customWidth="1"/>
    <col min="3840" max="3840" width="3.7109375" style="42" customWidth="1"/>
    <col min="3841" max="3842" width="10.7109375" style="42" customWidth="1"/>
    <col min="3843" max="3843" width="9.28515625" style="42" customWidth="1"/>
    <col min="3844" max="4091" width="8.7109375" style="42"/>
    <col min="4092" max="4092" width="5.7109375" style="42" customWidth="1"/>
    <col min="4093" max="4093" width="60.7109375" style="42" customWidth="1"/>
    <col min="4094" max="4094" width="8.7109375" style="42"/>
    <col min="4095" max="4095" width="9.7109375" style="42" customWidth="1"/>
    <col min="4096" max="4096" width="3.7109375" style="42" customWidth="1"/>
    <col min="4097" max="4098" width="10.7109375" style="42" customWidth="1"/>
    <col min="4099" max="4099" width="9.28515625" style="42" customWidth="1"/>
    <col min="4100" max="4347" width="8.7109375" style="42"/>
    <col min="4348" max="4348" width="5.7109375" style="42" customWidth="1"/>
    <col min="4349" max="4349" width="60.7109375" style="42" customWidth="1"/>
    <col min="4350" max="4350" width="8.7109375" style="42"/>
    <col min="4351" max="4351" width="9.7109375" style="42" customWidth="1"/>
    <col min="4352" max="4352" width="3.7109375" style="42" customWidth="1"/>
    <col min="4353" max="4354" width="10.7109375" style="42" customWidth="1"/>
    <col min="4355" max="4355" width="9.28515625" style="42" customWidth="1"/>
    <col min="4356" max="4603" width="8.7109375" style="42"/>
    <col min="4604" max="4604" width="5.7109375" style="42" customWidth="1"/>
    <col min="4605" max="4605" width="60.7109375" style="42" customWidth="1"/>
    <col min="4606" max="4606" width="8.7109375" style="42"/>
    <col min="4607" max="4607" width="9.7109375" style="42" customWidth="1"/>
    <col min="4608" max="4608" width="3.7109375" style="42" customWidth="1"/>
    <col min="4609" max="4610" width="10.7109375" style="42" customWidth="1"/>
    <col min="4611" max="4611" width="9.28515625" style="42" customWidth="1"/>
    <col min="4612" max="4859" width="8.7109375" style="42"/>
    <col min="4860" max="4860" width="5.7109375" style="42" customWidth="1"/>
    <col min="4861" max="4861" width="60.7109375" style="42" customWidth="1"/>
    <col min="4862" max="4862" width="8.7109375" style="42"/>
    <col min="4863" max="4863" width="9.7109375" style="42" customWidth="1"/>
    <col min="4864" max="4864" width="3.7109375" style="42" customWidth="1"/>
    <col min="4865" max="4866" width="10.7109375" style="42" customWidth="1"/>
    <col min="4867" max="4867" width="9.28515625" style="42" customWidth="1"/>
    <col min="4868" max="5115" width="8.7109375" style="42"/>
    <col min="5116" max="5116" width="5.7109375" style="42" customWidth="1"/>
    <col min="5117" max="5117" width="60.7109375" style="42" customWidth="1"/>
    <col min="5118" max="5118" width="8.7109375" style="42"/>
    <col min="5119" max="5119" width="9.7109375" style="42" customWidth="1"/>
    <col min="5120" max="5120" width="3.7109375" style="42" customWidth="1"/>
    <col min="5121" max="5122" width="10.7109375" style="42" customWidth="1"/>
    <col min="5123" max="5123" width="9.28515625" style="42" customWidth="1"/>
    <col min="5124" max="5371" width="8.7109375" style="42"/>
    <col min="5372" max="5372" width="5.7109375" style="42" customWidth="1"/>
    <col min="5373" max="5373" width="60.7109375" style="42" customWidth="1"/>
    <col min="5374" max="5374" width="8.7109375" style="42"/>
    <col min="5375" max="5375" width="9.7109375" style="42" customWidth="1"/>
    <col min="5376" max="5376" width="3.7109375" style="42" customWidth="1"/>
    <col min="5377" max="5378" width="10.7109375" style="42" customWidth="1"/>
    <col min="5379" max="5379" width="9.28515625" style="42" customWidth="1"/>
    <col min="5380" max="5627" width="8.7109375" style="42"/>
    <col min="5628" max="5628" width="5.7109375" style="42" customWidth="1"/>
    <col min="5629" max="5629" width="60.7109375" style="42" customWidth="1"/>
    <col min="5630" max="5630" width="8.7109375" style="42"/>
    <col min="5631" max="5631" width="9.7109375" style="42" customWidth="1"/>
    <col min="5632" max="5632" width="3.7109375" style="42" customWidth="1"/>
    <col min="5633" max="5634" width="10.7109375" style="42" customWidth="1"/>
    <col min="5635" max="5635" width="9.28515625" style="42" customWidth="1"/>
    <col min="5636" max="5883" width="8.7109375" style="42"/>
    <col min="5884" max="5884" width="5.7109375" style="42" customWidth="1"/>
    <col min="5885" max="5885" width="60.7109375" style="42" customWidth="1"/>
    <col min="5886" max="5886" width="8.7109375" style="42"/>
    <col min="5887" max="5887" width="9.7109375" style="42" customWidth="1"/>
    <col min="5888" max="5888" width="3.7109375" style="42" customWidth="1"/>
    <col min="5889" max="5890" width="10.7109375" style="42" customWidth="1"/>
    <col min="5891" max="5891" width="9.28515625" style="42" customWidth="1"/>
    <col min="5892" max="6139" width="8.7109375" style="42"/>
    <col min="6140" max="6140" width="5.7109375" style="42" customWidth="1"/>
    <col min="6141" max="6141" width="60.7109375" style="42" customWidth="1"/>
    <col min="6142" max="6142" width="8.7109375" style="42"/>
    <col min="6143" max="6143" width="9.7109375" style="42" customWidth="1"/>
    <col min="6144" max="6144" width="3.7109375" style="42" customWidth="1"/>
    <col min="6145" max="6146" width="10.7109375" style="42" customWidth="1"/>
    <col min="6147" max="6147" width="9.28515625" style="42" customWidth="1"/>
    <col min="6148" max="6395" width="8.7109375" style="42"/>
    <col min="6396" max="6396" width="5.7109375" style="42" customWidth="1"/>
    <col min="6397" max="6397" width="60.7109375" style="42" customWidth="1"/>
    <col min="6398" max="6398" width="8.7109375" style="42"/>
    <col min="6399" max="6399" width="9.7109375" style="42" customWidth="1"/>
    <col min="6400" max="6400" width="3.7109375" style="42" customWidth="1"/>
    <col min="6401" max="6402" width="10.7109375" style="42" customWidth="1"/>
    <col min="6403" max="6403" width="9.28515625" style="42" customWidth="1"/>
    <col min="6404" max="6651" width="8.7109375" style="42"/>
    <col min="6652" max="6652" width="5.7109375" style="42" customWidth="1"/>
    <col min="6653" max="6653" width="60.7109375" style="42" customWidth="1"/>
    <col min="6654" max="6654" width="8.7109375" style="42"/>
    <col min="6655" max="6655" width="9.7109375" style="42" customWidth="1"/>
    <col min="6656" max="6656" width="3.7109375" style="42" customWidth="1"/>
    <col min="6657" max="6658" width="10.7109375" style="42" customWidth="1"/>
    <col min="6659" max="6659" width="9.28515625" style="42" customWidth="1"/>
    <col min="6660" max="6907" width="8.7109375" style="42"/>
    <col min="6908" max="6908" width="5.7109375" style="42" customWidth="1"/>
    <col min="6909" max="6909" width="60.7109375" style="42" customWidth="1"/>
    <col min="6910" max="6910" width="8.7109375" style="42"/>
    <col min="6911" max="6911" width="9.7109375" style="42" customWidth="1"/>
    <col min="6912" max="6912" width="3.7109375" style="42" customWidth="1"/>
    <col min="6913" max="6914" width="10.7109375" style="42" customWidth="1"/>
    <col min="6915" max="6915" width="9.28515625" style="42" customWidth="1"/>
    <col min="6916" max="7163" width="8.7109375" style="42"/>
    <col min="7164" max="7164" width="5.7109375" style="42" customWidth="1"/>
    <col min="7165" max="7165" width="60.7109375" style="42" customWidth="1"/>
    <col min="7166" max="7166" width="8.7109375" style="42"/>
    <col min="7167" max="7167" width="9.7109375" style="42" customWidth="1"/>
    <col min="7168" max="7168" width="3.7109375" style="42" customWidth="1"/>
    <col min="7169" max="7170" width="10.7109375" style="42" customWidth="1"/>
    <col min="7171" max="7171" width="9.28515625" style="42" customWidth="1"/>
    <col min="7172" max="7419" width="8.7109375" style="42"/>
    <col min="7420" max="7420" width="5.7109375" style="42" customWidth="1"/>
    <col min="7421" max="7421" width="60.7109375" style="42" customWidth="1"/>
    <col min="7422" max="7422" width="8.7109375" style="42"/>
    <col min="7423" max="7423" width="9.7109375" style="42" customWidth="1"/>
    <col min="7424" max="7424" width="3.7109375" style="42" customWidth="1"/>
    <col min="7425" max="7426" width="10.7109375" style="42" customWidth="1"/>
    <col min="7427" max="7427" width="9.28515625" style="42" customWidth="1"/>
    <col min="7428" max="7675" width="8.7109375" style="42"/>
    <col min="7676" max="7676" width="5.7109375" style="42" customWidth="1"/>
    <col min="7677" max="7677" width="60.7109375" style="42" customWidth="1"/>
    <col min="7678" max="7678" width="8.7109375" style="42"/>
    <col min="7679" max="7679" width="9.7109375" style="42" customWidth="1"/>
    <col min="7680" max="7680" width="3.7109375" style="42" customWidth="1"/>
    <col min="7681" max="7682" width="10.7109375" style="42" customWidth="1"/>
    <col min="7683" max="7683" width="9.28515625" style="42" customWidth="1"/>
    <col min="7684" max="7931" width="8.7109375" style="42"/>
    <col min="7932" max="7932" width="5.7109375" style="42" customWidth="1"/>
    <col min="7933" max="7933" width="60.7109375" style="42" customWidth="1"/>
    <col min="7934" max="7934" width="8.7109375" style="42"/>
    <col min="7935" max="7935" width="9.7109375" style="42" customWidth="1"/>
    <col min="7936" max="7936" width="3.7109375" style="42" customWidth="1"/>
    <col min="7937" max="7938" width="10.7109375" style="42" customWidth="1"/>
    <col min="7939" max="7939" width="9.28515625" style="42" customWidth="1"/>
    <col min="7940" max="8187" width="8.7109375" style="42"/>
    <col min="8188" max="8188" width="5.7109375" style="42" customWidth="1"/>
    <col min="8189" max="8189" width="60.7109375" style="42" customWidth="1"/>
    <col min="8190" max="8190" width="8.7109375" style="42"/>
    <col min="8191" max="8191" width="9.7109375" style="42" customWidth="1"/>
    <col min="8192" max="8192" width="3.7109375" style="42" customWidth="1"/>
    <col min="8193" max="8194" width="10.7109375" style="42" customWidth="1"/>
    <col min="8195" max="8195" width="9.28515625" style="42" customWidth="1"/>
    <col min="8196" max="8443" width="8.7109375" style="42"/>
    <col min="8444" max="8444" width="5.7109375" style="42" customWidth="1"/>
    <col min="8445" max="8445" width="60.7109375" style="42" customWidth="1"/>
    <col min="8446" max="8446" width="8.7109375" style="42"/>
    <col min="8447" max="8447" width="9.7109375" style="42" customWidth="1"/>
    <col min="8448" max="8448" width="3.7109375" style="42" customWidth="1"/>
    <col min="8449" max="8450" width="10.7109375" style="42" customWidth="1"/>
    <col min="8451" max="8451" width="9.28515625" style="42" customWidth="1"/>
    <col min="8452" max="8699" width="8.7109375" style="42"/>
    <col min="8700" max="8700" width="5.7109375" style="42" customWidth="1"/>
    <col min="8701" max="8701" width="60.7109375" style="42" customWidth="1"/>
    <col min="8702" max="8702" width="8.7109375" style="42"/>
    <col min="8703" max="8703" width="9.7109375" style="42" customWidth="1"/>
    <col min="8704" max="8704" width="3.7109375" style="42" customWidth="1"/>
    <col min="8705" max="8706" width="10.7109375" style="42" customWidth="1"/>
    <col min="8707" max="8707" width="9.28515625" style="42" customWidth="1"/>
    <col min="8708" max="8955" width="8.7109375" style="42"/>
    <col min="8956" max="8956" width="5.7109375" style="42" customWidth="1"/>
    <col min="8957" max="8957" width="60.7109375" style="42" customWidth="1"/>
    <col min="8958" max="8958" width="8.7109375" style="42"/>
    <col min="8959" max="8959" width="9.7109375" style="42" customWidth="1"/>
    <col min="8960" max="8960" width="3.7109375" style="42" customWidth="1"/>
    <col min="8961" max="8962" width="10.7109375" style="42" customWidth="1"/>
    <col min="8963" max="8963" width="9.28515625" style="42" customWidth="1"/>
    <col min="8964" max="9211" width="8.7109375" style="42"/>
    <col min="9212" max="9212" width="5.7109375" style="42" customWidth="1"/>
    <col min="9213" max="9213" width="60.7109375" style="42" customWidth="1"/>
    <col min="9214" max="9214" width="8.7109375" style="42"/>
    <col min="9215" max="9215" width="9.7109375" style="42" customWidth="1"/>
    <col min="9216" max="9216" width="3.7109375" style="42" customWidth="1"/>
    <col min="9217" max="9218" width="10.7109375" style="42" customWidth="1"/>
    <col min="9219" max="9219" width="9.28515625" style="42" customWidth="1"/>
    <col min="9220" max="9467" width="8.7109375" style="42"/>
    <col min="9468" max="9468" width="5.7109375" style="42" customWidth="1"/>
    <col min="9469" max="9469" width="60.7109375" style="42" customWidth="1"/>
    <col min="9470" max="9470" width="8.7109375" style="42"/>
    <col min="9471" max="9471" width="9.7109375" style="42" customWidth="1"/>
    <col min="9472" max="9472" width="3.7109375" style="42" customWidth="1"/>
    <col min="9473" max="9474" width="10.7109375" style="42" customWidth="1"/>
    <col min="9475" max="9475" width="9.28515625" style="42" customWidth="1"/>
    <col min="9476" max="9723" width="8.7109375" style="42"/>
    <col min="9724" max="9724" width="5.7109375" style="42" customWidth="1"/>
    <col min="9725" max="9725" width="60.7109375" style="42" customWidth="1"/>
    <col min="9726" max="9726" width="8.7109375" style="42"/>
    <col min="9727" max="9727" width="9.7109375" style="42" customWidth="1"/>
    <col min="9728" max="9728" width="3.7109375" style="42" customWidth="1"/>
    <col min="9729" max="9730" width="10.7109375" style="42" customWidth="1"/>
    <col min="9731" max="9731" width="9.28515625" style="42" customWidth="1"/>
    <col min="9732" max="9979" width="8.7109375" style="42"/>
    <col min="9980" max="9980" width="5.7109375" style="42" customWidth="1"/>
    <col min="9981" max="9981" width="60.7109375" style="42" customWidth="1"/>
    <col min="9982" max="9982" width="8.7109375" style="42"/>
    <col min="9983" max="9983" width="9.7109375" style="42" customWidth="1"/>
    <col min="9984" max="9984" width="3.7109375" style="42" customWidth="1"/>
    <col min="9985" max="9986" width="10.7109375" style="42" customWidth="1"/>
    <col min="9987" max="9987" width="9.28515625" style="42" customWidth="1"/>
    <col min="9988" max="10235" width="8.7109375" style="42"/>
    <col min="10236" max="10236" width="5.7109375" style="42" customWidth="1"/>
    <col min="10237" max="10237" width="60.7109375" style="42" customWidth="1"/>
    <col min="10238" max="10238" width="8.7109375" style="42"/>
    <col min="10239" max="10239" width="9.7109375" style="42" customWidth="1"/>
    <col min="10240" max="10240" width="3.7109375" style="42" customWidth="1"/>
    <col min="10241" max="10242" width="10.7109375" style="42" customWidth="1"/>
    <col min="10243" max="10243" width="9.28515625" style="42" customWidth="1"/>
    <col min="10244" max="10491" width="8.7109375" style="42"/>
    <col min="10492" max="10492" width="5.7109375" style="42" customWidth="1"/>
    <col min="10493" max="10493" width="60.7109375" style="42" customWidth="1"/>
    <col min="10494" max="10494" width="8.7109375" style="42"/>
    <col min="10495" max="10495" width="9.7109375" style="42" customWidth="1"/>
    <col min="10496" max="10496" width="3.7109375" style="42" customWidth="1"/>
    <col min="10497" max="10498" width="10.7109375" style="42" customWidth="1"/>
    <col min="10499" max="10499" width="9.28515625" style="42" customWidth="1"/>
    <col min="10500" max="10747" width="8.7109375" style="42"/>
    <col min="10748" max="10748" width="5.7109375" style="42" customWidth="1"/>
    <col min="10749" max="10749" width="60.7109375" style="42" customWidth="1"/>
    <col min="10750" max="10750" width="8.7109375" style="42"/>
    <col min="10751" max="10751" width="9.7109375" style="42" customWidth="1"/>
    <col min="10752" max="10752" width="3.7109375" style="42" customWidth="1"/>
    <col min="10753" max="10754" width="10.7109375" style="42" customWidth="1"/>
    <col min="10755" max="10755" width="9.28515625" style="42" customWidth="1"/>
    <col min="10756" max="11003" width="8.7109375" style="42"/>
    <col min="11004" max="11004" width="5.7109375" style="42" customWidth="1"/>
    <col min="11005" max="11005" width="60.7109375" style="42" customWidth="1"/>
    <col min="11006" max="11006" width="8.7109375" style="42"/>
    <col min="11007" max="11007" width="9.7109375" style="42" customWidth="1"/>
    <col min="11008" max="11008" width="3.7109375" style="42" customWidth="1"/>
    <col min="11009" max="11010" width="10.7109375" style="42" customWidth="1"/>
    <col min="11011" max="11011" width="9.28515625" style="42" customWidth="1"/>
    <col min="11012" max="11259" width="8.7109375" style="42"/>
    <col min="11260" max="11260" width="5.7109375" style="42" customWidth="1"/>
    <col min="11261" max="11261" width="60.7109375" style="42" customWidth="1"/>
    <col min="11262" max="11262" width="8.7109375" style="42"/>
    <col min="11263" max="11263" width="9.7109375" style="42" customWidth="1"/>
    <col min="11264" max="11264" width="3.7109375" style="42" customWidth="1"/>
    <col min="11265" max="11266" width="10.7109375" style="42" customWidth="1"/>
    <col min="11267" max="11267" width="9.28515625" style="42" customWidth="1"/>
    <col min="11268" max="11515" width="8.7109375" style="42"/>
    <col min="11516" max="11516" width="5.7109375" style="42" customWidth="1"/>
    <col min="11517" max="11517" width="60.7109375" style="42" customWidth="1"/>
    <col min="11518" max="11518" width="8.7109375" style="42"/>
    <col min="11519" max="11519" width="9.7109375" style="42" customWidth="1"/>
    <col min="11520" max="11520" width="3.7109375" style="42" customWidth="1"/>
    <col min="11521" max="11522" width="10.7109375" style="42" customWidth="1"/>
    <col min="11523" max="11523" width="9.28515625" style="42" customWidth="1"/>
    <col min="11524" max="11771" width="8.7109375" style="42"/>
    <col min="11772" max="11772" width="5.7109375" style="42" customWidth="1"/>
    <col min="11773" max="11773" width="60.7109375" style="42" customWidth="1"/>
    <col min="11774" max="11774" width="8.7109375" style="42"/>
    <col min="11775" max="11775" width="9.7109375" style="42" customWidth="1"/>
    <col min="11776" max="11776" width="3.7109375" style="42" customWidth="1"/>
    <col min="11777" max="11778" width="10.7109375" style="42" customWidth="1"/>
    <col min="11779" max="11779" width="9.28515625" style="42" customWidth="1"/>
    <col min="11780" max="12027" width="8.7109375" style="42"/>
    <col min="12028" max="12028" width="5.7109375" style="42" customWidth="1"/>
    <col min="12029" max="12029" width="60.7109375" style="42" customWidth="1"/>
    <col min="12030" max="12030" width="8.7109375" style="42"/>
    <col min="12031" max="12031" width="9.7109375" style="42" customWidth="1"/>
    <col min="12032" max="12032" width="3.7109375" style="42" customWidth="1"/>
    <col min="12033" max="12034" width="10.7109375" style="42" customWidth="1"/>
    <col min="12035" max="12035" width="9.28515625" style="42" customWidth="1"/>
    <col min="12036" max="12283" width="8.7109375" style="42"/>
    <col min="12284" max="12284" width="5.7109375" style="42" customWidth="1"/>
    <col min="12285" max="12285" width="60.7109375" style="42" customWidth="1"/>
    <col min="12286" max="12286" width="8.7109375" style="42"/>
    <col min="12287" max="12287" width="9.7109375" style="42" customWidth="1"/>
    <col min="12288" max="12288" width="3.7109375" style="42" customWidth="1"/>
    <col min="12289" max="12290" width="10.7109375" style="42" customWidth="1"/>
    <col min="12291" max="12291" width="9.28515625" style="42" customWidth="1"/>
    <col min="12292" max="12539" width="8.7109375" style="42"/>
    <col min="12540" max="12540" width="5.7109375" style="42" customWidth="1"/>
    <col min="12541" max="12541" width="60.7109375" style="42" customWidth="1"/>
    <col min="12542" max="12542" width="8.7109375" style="42"/>
    <col min="12543" max="12543" width="9.7109375" style="42" customWidth="1"/>
    <col min="12544" max="12544" width="3.7109375" style="42" customWidth="1"/>
    <col min="12545" max="12546" width="10.7109375" style="42" customWidth="1"/>
    <col min="12547" max="12547" width="9.28515625" style="42" customWidth="1"/>
    <col min="12548" max="12795" width="8.7109375" style="42"/>
    <col min="12796" max="12796" width="5.7109375" style="42" customWidth="1"/>
    <col min="12797" max="12797" width="60.7109375" style="42" customWidth="1"/>
    <col min="12798" max="12798" width="8.7109375" style="42"/>
    <col min="12799" max="12799" width="9.7109375" style="42" customWidth="1"/>
    <col min="12800" max="12800" width="3.7109375" style="42" customWidth="1"/>
    <col min="12801" max="12802" width="10.7109375" style="42" customWidth="1"/>
    <col min="12803" max="12803" width="9.28515625" style="42" customWidth="1"/>
    <col min="12804" max="13051" width="8.7109375" style="42"/>
    <col min="13052" max="13052" width="5.7109375" style="42" customWidth="1"/>
    <col min="13053" max="13053" width="60.7109375" style="42" customWidth="1"/>
    <col min="13054" max="13054" width="8.7109375" style="42"/>
    <col min="13055" max="13055" width="9.7109375" style="42" customWidth="1"/>
    <col min="13056" max="13056" width="3.7109375" style="42" customWidth="1"/>
    <col min="13057" max="13058" width="10.7109375" style="42" customWidth="1"/>
    <col min="13059" max="13059" width="9.28515625" style="42" customWidth="1"/>
    <col min="13060" max="13307" width="8.7109375" style="42"/>
    <col min="13308" max="13308" width="5.7109375" style="42" customWidth="1"/>
    <col min="13309" max="13309" width="60.7109375" style="42" customWidth="1"/>
    <col min="13310" max="13310" width="8.7109375" style="42"/>
    <col min="13311" max="13311" width="9.7109375" style="42" customWidth="1"/>
    <col min="13312" max="13312" width="3.7109375" style="42" customWidth="1"/>
    <col min="13313" max="13314" width="10.7109375" style="42" customWidth="1"/>
    <col min="13315" max="13315" width="9.28515625" style="42" customWidth="1"/>
    <col min="13316" max="13563" width="8.7109375" style="42"/>
    <col min="13564" max="13564" width="5.7109375" style="42" customWidth="1"/>
    <col min="13565" max="13565" width="60.7109375" style="42" customWidth="1"/>
    <col min="13566" max="13566" width="8.7109375" style="42"/>
    <col min="13567" max="13567" width="9.7109375" style="42" customWidth="1"/>
    <col min="13568" max="13568" width="3.7109375" style="42" customWidth="1"/>
    <col min="13569" max="13570" width="10.7109375" style="42" customWidth="1"/>
    <col min="13571" max="13571" width="9.28515625" style="42" customWidth="1"/>
    <col min="13572" max="13819" width="8.7109375" style="42"/>
    <col min="13820" max="13820" width="5.7109375" style="42" customWidth="1"/>
    <col min="13821" max="13821" width="60.7109375" style="42" customWidth="1"/>
    <col min="13822" max="13822" width="8.7109375" style="42"/>
    <col min="13823" max="13823" width="9.7109375" style="42" customWidth="1"/>
    <col min="13824" max="13824" width="3.7109375" style="42" customWidth="1"/>
    <col min="13825" max="13826" width="10.7109375" style="42" customWidth="1"/>
    <col min="13827" max="13827" width="9.28515625" style="42" customWidth="1"/>
    <col min="13828" max="14075" width="8.7109375" style="42"/>
    <col min="14076" max="14076" width="5.7109375" style="42" customWidth="1"/>
    <col min="14077" max="14077" width="60.7109375" style="42" customWidth="1"/>
    <col min="14078" max="14078" width="8.7109375" style="42"/>
    <col min="14079" max="14079" width="9.7109375" style="42" customWidth="1"/>
    <col min="14080" max="14080" width="3.7109375" style="42" customWidth="1"/>
    <col min="14081" max="14082" width="10.7109375" style="42" customWidth="1"/>
    <col min="14083" max="14083" width="9.28515625" style="42" customWidth="1"/>
    <col min="14084" max="14331" width="8.7109375" style="42"/>
    <col min="14332" max="14332" width="5.7109375" style="42" customWidth="1"/>
    <col min="14333" max="14333" width="60.7109375" style="42" customWidth="1"/>
    <col min="14334" max="14334" width="8.7109375" style="42"/>
    <col min="14335" max="14335" width="9.7109375" style="42" customWidth="1"/>
    <col min="14336" max="14336" width="3.7109375" style="42" customWidth="1"/>
    <col min="14337" max="14338" width="10.7109375" style="42" customWidth="1"/>
    <col min="14339" max="14339" width="9.28515625" style="42" customWidth="1"/>
    <col min="14340" max="14587" width="8.7109375" style="42"/>
    <col min="14588" max="14588" width="5.7109375" style="42" customWidth="1"/>
    <col min="14589" max="14589" width="60.7109375" style="42" customWidth="1"/>
    <col min="14590" max="14590" width="8.7109375" style="42"/>
    <col min="14591" max="14591" width="9.7109375" style="42" customWidth="1"/>
    <col min="14592" max="14592" width="3.7109375" style="42" customWidth="1"/>
    <col min="14593" max="14594" width="10.7109375" style="42" customWidth="1"/>
    <col min="14595" max="14595" width="9.28515625" style="42" customWidth="1"/>
    <col min="14596" max="14843" width="8.7109375" style="42"/>
    <col min="14844" max="14844" width="5.7109375" style="42" customWidth="1"/>
    <col min="14845" max="14845" width="60.7109375" style="42" customWidth="1"/>
    <col min="14846" max="14846" width="8.7109375" style="42"/>
    <col min="14847" max="14847" width="9.7109375" style="42" customWidth="1"/>
    <col min="14848" max="14848" width="3.7109375" style="42" customWidth="1"/>
    <col min="14849" max="14850" width="10.7109375" style="42" customWidth="1"/>
    <col min="14851" max="14851" width="9.28515625" style="42" customWidth="1"/>
    <col min="14852" max="15099" width="8.7109375" style="42"/>
    <col min="15100" max="15100" width="5.7109375" style="42" customWidth="1"/>
    <col min="15101" max="15101" width="60.7109375" style="42" customWidth="1"/>
    <col min="15102" max="15102" width="8.7109375" style="42"/>
    <col min="15103" max="15103" width="9.7109375" style="42" customWidth="1"/>
    <col min="15104" max="15104" width="3.7109375" style="42" customWidth="1"/>
    <col min="15105" max="15106" width="10.7109375" style="42" customWidth="1"/>
    <col min="15107" max="15107" width="9.28515625" style="42" customWidth="1"/>
    <col min="15108" max="15355" width="8.7109375" style="42"/>
    <col min="15356" max="15356" width="5.7109375" style="42" customWidth="1"/>
    <col min="15357" max="15357" width="60.7109375" style="42" customWidth="1"/>
    <col min="15358" max="15358" width="8.7109375" style="42"/>
    <col min="15359" max="15359" width="9.7109375" style="42" customWidth="1"/>
    <col min="15360" max="15360" width="3.7109375" style="42" customWidth="1"/>
    <col min="15361" max="15362" width="10.7109375" style="42" customWidth="1"/>
    <col min="15363" max="15363" width="9.28515625" style="42" customWidth="1"/>
    <col min="15364" max="15611" width="8.7109375" style="42"/>
    <col min="15612" max="15612" width="5.7109375" style="42" customWidth="1"/>
    <col min="15613" max="15613" width="60.7109375" style="42" customWidth="1"/>
    <col min="15614" max="15614" width="8.7109375" style="42"/>
    <col min="15615" max="15615" width="9.7109375" style="42" customWidth="1"/>
    <col min="15616" max="15616" width="3.7109375" style="42" customWidth="1"/>
    <col min="15617" max="15618" width="10.7109375" style="42" customWidth="1"/>
    <col min="15619" max="15619" width="9.28515625" style="42" customWidth="1"/>
    <col min="15620" max="15867" width="8.7109375" style="42"/>
    <col min="15868" max="15868" width="5.7109375" style="42" customWidth="1"/>
    <col min="15869" max="15869" width="60.7109375" style="42" customWidth="1"/>
    <col min="15870" max="15870" width="8.7109375" style="42"/>
    <col min="15871" max="15871" width="9.7109375" style="42" customWidth="1"/>
    <col min="15872" max="15872" width="3.7109375" style="42" customWidth="1"/>
    <col min="15873" max="15874" width="10.7109375" style="42" customWidth="1"/>
    <col min="15875" max="15875" width="9.28515625" style="42" customWidth="1"/>
    <col min="15876" max="16123" width="8.7109375" style="42"/>
    <col min="16124" max="16124" width="5.7109375" style="42" customWidth="1"/>
    <col min="16125" max="16125" width="60.7109375" style="42" customWidth="1"/>
    <col min="16126" max="16126" width="8.7109375" style="42"/>
    <col min="16127" max="16127" width="9.7109375" style="42" customWidth="1"/>
    <col min="16128" max="16128" width="3.7109375" style="42" customWidth="1"/>
    <col min="16129" max="16130" width="10.7109375" style="42" customWidth="1"/>
    <col min="16131" max="16131" width="9.28515625" style="42" customWidth="1"/>
    <col min="16132" max="16384" width="8.7109375" style="42"/>
  </cols>
  <sheetData>
    <row r="1" spans="1:8" s="32" customFormat="1" x14ac:dyDescent="0.2">
      <c r="A1" s="18" t="s">
        <v>31</v>
      </c>
      <c r="B1" s="18" t="s">
        <v>32</v>
      </c>
      <c r="C1" s="21" t="s">
        <v>1</v>
      </c>
      <c r="D1" s="17" t="s">
        <v>33</v>
      </c>
      <c r="E1" s="19" t="s">
        <v>35</v>
      </c>
      <c r="F1" s="20" t="s">
        <v>34</v>
      </c>
      <c r="G1" s="19" t="s">
        <v>36</v>
      </c>
      <c r="H1" s="48"/>
    </row>
    <row r="2" spans="1:8" s="32" customFormat="1" x14ac:dyDescent="0.2">
      <c r="A2" s="33"/>
      <c r="B2" s="33"/>
      <c r="C2" s="7"/>
      <c r="D2" s="34"/>
      <c r="E2" s="35"/>
      <c r="F2" s="1"/>
      <c r="G2" s="35"/>
    </row>
    <row r="3" spans="1:8" s="8" customFormat="1" x14ac:dyDescent="0.25">
      <c r="A3" s="8" t="s">
        <v>562</v>
      </c>
      <c r="C3" s="8" t="s">
        <v>563</v>
      </c>
    </row>
    <row r="4" spans="1:8" s="32" customFormat="1" x14ac:dyDescent="0.2">
      <c r="A4" s="33"/>
      <c r="B4" s="33"/>
      <c r="C4" s="7"/>
      <c r="D4" s="34"/>
      <c r="E4" s="35"/>
      <c r="F4" s="1"/>
      <c r="G4" s="35"/>
    </row>
    <row r="5" spans="1:8" s="32" customFormat="1" x14ac:dyDescent="0.2">
      <c r="A5" s="33"/>
      <c r="B5" s="33"/>
      <c r="C5" s="7" t="s">
        <v>564</v>
      </c>
      <c r="D5" s="34"/>
      <c r="E5" s="35"/>
      <c r="F5" s="1"/>
      <c r="G5" s="35"/>
    </row>
    <row r="6" spans="1:8" s="32" customFormat="1" ht="60" x14ac:dyDescent="0.2">
      <c r="A6" s="33"/>
      <c r="B6" s="33"/>
      <c r="C6" s="7" t="s">
        <v>565</v>
      </c>
      <c r="D6" s="34"/>
      <c r="E6" s="35"/>
      <c r="F6" s="1"/>
      <c r="G6" s="35"/>
    </row>
    <row r="7" spans="1:8" s="32" customFormat="1" ht="48" x14ac:dyDescent="0.2">
      <c r="A7" s="33"/>
      <c r="B7" s="33"/>
      <c r="C7" s="7" t="s">
        <v>566</v>
      </c>
      <c r="D7" s="34"/>
      <c r="E7" s="35"/>
      <c r="F7" s="1"/>
      <c r="G7" s="35"/>
    </row>
    <row r="8" spans="1:8" s="32" customFormat="1" x14ac:dyDescent="0.2">
      <c r="A8" s="33"/>
      <c r="B8" s="33"/>
      <c r="C8" s="7"/>
      <c r="D8" s="34"/>
      <c r="E8" s="35"/>
      <c r="F8" s="1"/>
      <c r="G8" s="35"/>
    </row>
    <row r="9" spans="1:8" s="52" customFormat="1" x14ac:dyDescent="0.2">
      <c r="A9" s="8"/>
      <c r="B9" s="8" t="s">
        <v>413</v>
      </c>
      <c r="C9" s="9" t="s">
        <v>572</v>
      </c>
      <c r="D9" s="10"/>
      <c r="E9" s="11"/>
      <c r="F9" s="12"/>
      <c r="G9" s="11"/>
    </row>
    <row r="10" spans="1:8" s="47" customFormat="1" x14ac:dyDescent="0.2">
      <c r="A10" s="33"/>
      <c r="B10" s="33"/>
      <c r="C10" s="7"/>
      <c r="D10" s="34"/>
      <c r="E10" s="35"/>
      <c r="F10" s="1"/>
      <c r="G10" s="35"/>
    </row>
    <row r="11" spans="1:8" ht="48" x14ac:dyDescent="0.2">
      <c r="B11" s="110">
        <v>1</v>
      </c>
      <c r="C11" s="7" t="s">
        <v>567</v>
      </c>
      <c r="D11" s="34" t="s">
        <v>488</v>
      </c>
      <c r="E11" s="35">
        <v>1</v>
      </c>
      <c r="G11" s="35">
        <f>E11*F11</f>
        <v>0</v>
      </c>
    </row>
    <row r="13" spans="1:8" x14ac:dyDescent="0.2">
      <c r="B13" s="110">
        <v>2</v>
      </c>
      <c r="C13" s="7" t="s">
        <v>568</v>
      </c>
      <c r="D13" s="34" t="s">
        <v>0</v>
      </c>
      <c r="E13" s="35">
        <v>32</v>
      </c>
      <c r="G13" s="35">
        <f>E13*F13</f>
        <v>0</v>
      </c>
    </row>
    <row r="14" spans="1:8" x14ac:dyDescent="0.2">
      <c r="B14" s="33" t="s">
        <v>569</v>
      </c>
    </row>
    <row r="15" spans="1:8" x14ac:dyDescent="0.2">
      <c r="B15" s="110">
        <v>3</v>
      </c>
      <c r="C15" s="7" t="s">
        <v>570</v>
      </c>
      <c r="D15" s="34" t="s">
        <v>0</v>
      </c>
      <c r="E15" s="35">
        <v>1</v>
      </c>
      <c r="G15" s="35">
        <f>E15*F15</f>
        <v>0</v>
      </c>
    </row>
    <row r="16" spans="1:8" x14ac:dyDescent="0.2">
      <c r="B16" s="33" t="s">
        <v>569</v>
      </c>
    </row>
    <row r="17" spans="1:7" x14ac:dyDescent="0.2">
      <c r="B17" s="110">
        <v>4</v>
      </c>
      <c r="C17" s="7" t="s">
        <v>571</v>
      </c>
      <c r="D17" s="34" t="s">
        <v>0</v>
      </c>
      <c r="E17" s="35">
        <v>5</v>
      </c>
      <c r="G17" s="35">
        <f>E17*F17</f>
        <v>0</v>
      </c>
    </row>
    <row r="18" spans="1:7" x14ac:dyDescent="0.2">
      <c r="B18" s="33" t="s">
        <v>569</v>
      </c>
    </row>
    <row r="19" spans="1:7" s="13" customFormat="1" x14ac:dyDescent="0.2">
      <c r="A19" s="8"/>
      <c r="B19" s="8" t="s">
        <v>413</v>
      </c>
      <c r="C19" s="9" t="str">
        <f>_xlfn.TEXTJOIN(" ",TRUE,C9,"ukupno:")</f>
        <v>Cijevni razvod i puštanje u pogon ukupno:</v>
      </c>
      <c r="D19" s="10"/>
      <c r="E19" s="11"/>
      <c r="F19" s="12"/>
      <c r="G19" s="11">
        <f>SUM(G10:G18)</f>
        <v>0</v>
      </c>
    </row>
    <row r="22" spans="1:7" s="52" customFormat="1" x14ac:dyDescent="0.2">
      <c r="A22" s="8"/>
      <c r="B22" s="8">
        <v>7</v>
      </c>
      <c r="C22" s="9" t="s">
        <v>576</v>
      </c>
      <c r="D22" s="10"/>
      <c r="E22" s="11"/>
      <c r="F22" s="12"/>
      <c r="G22" s="11"/>
    </row>
    <row r="23" spans="1:7" s="47" customFormat="1" x14ac:dyDescent="0.2">
      <c r="A23" s="33"/>
      <c r="B23" s="33"/>
      <c r="C23" s="7"/>
      <c r="D23" s="34"/>
      <c r="E23" s="35"/>
      <c r="F23" s="1"/>
      <c r="G23" s="35"/>
    </row>
    <row r="24" spans="1:7" s="47" customFormat="1" x14ac:dyDescent="0.2">
      <c r="A24" s="33"/>
      <c r="B24" s="107">
        <v>1</v>
      </c>
      <c r="C24" s="7" t="s">
        <v>573</v>
      </c>
      <c r="D24" s="34" t="s">
        <v>0</v>
      </c>
      <c r="E24" s="35">
        <v>8</v>
      </c>
      <c r="F24" s="1"/>
      <c r="G24" s="35">
        <f t="shared" ref="G24:G28" si="0">E24*F24</f>
        <v>0</v>
      </c>
    </row>
    <row r="25" spans="1:7" s="47" customFormat="1" x14ac:dyDescent="0.2">
      <c r="A25" s="33"/>
      <c r="B25" s="33"/>
      <c r="C25" s="7"/>
      <c r="D25" s="34"/>
      <c r="E25" s="35"/>
      <c r="F25" s="1"/>
      <c r="G25" s="35"/>
    </row>
    <row r="26" spans="1:7" s="47" customFormat="1" x14ac:dyDescent="0.2">
      <c r="A26" s="33"/>
      <c r="B26" s="107">
        <v>2</v>
      </c>
      <c r="C26" s="7" t="s">
        <v>574</v>
      </c>
      <c r="D26" s="34" t="s">
        <v>0</v>
      </c>
      <c r="E26" s="35">
        <v>19</v>
      </c>
      <c r="F26" s="1"/>
      <c r="G26" s="35">
        <f t="shared" si="0"/>
        <v>0</v>
      </c>
    </row>
    <row r="27" spans="1:7" s="47" customFormat="1" x14ac:dyDescent="0.2">
      <c r="A27" s="33"/>
      <c r="B27" s="33"/>
      <c r="C27" s="7"/>
      <c r="D27" s="34"/>
      <c r="E27" s="35"/>
      <c r="F27" s="1"/>
      <c r="G27" s="35"/>
    </row>
    <row r="28" spans="1:7" x14ac:dyDescent="0.2">
      <c r="B28" s="107">
        <v>3</v>
      </c>
      <c r="C28" s="7" t="s">
        <v>575</v>
      </c>
      <c r="D28" s="34" t="s">
        <v>0</v>
      </c>
      <c r="E28" s="35">
        <v>1</v>
      </c>
      <c r="G28" s="35">
        <f t="shared" si="0"/>
        <v>0</v>
      </c>
    </row>
    <row r="30" spans="1:7" s="13" customFormat="1" x14ac:dyDescent="0.2">
      <c r="A30" s="8"/>
      <c r="B30" s="8">
        <v>7</v>
      </c>
      <c r="C30" s="9" t="str">
        <f>_xlfn.TEXTJOIN(" ",TRUE,C22,"ukupno:")</f>
        <v>Demontaža postojećih radijatora ukupno:</v>
      </c>
      <c r="D30" s="10"/>
      <c r="E30" s="11"/>
      <c r="F30" s="12"/>
      <c r="G30" s="11">
        <f>SUM(G23:G29)</f>
        <v>0</v>
      </c>
    </row>
    <row r="33" spans="1:7" x14ac:dyDescent="0.2">
      <c r="A33" s="8"/>
      <c r="B33" s="8">
        <v>13</v>
      </c>
      <c r="C33" s="9" t="s">
        <v>585</v>
      </c>
      <c r="D33" s="10"/>
      <c r="E33" s="11"/>
      <c r="F33" s="12"/>
      <c r="G33" s="11"/>
    </row>
    <row r="35" spans="1:7" x14ac:dyDescent="0.2">
      <c r="B35" s="110">
        <v>1</v>
      </c>
      <c r="C35" s="7" t="s">
        <v>577</v>
      </c>
      <c r="D35" s="34" t="s">
        <v>14</v>
      </c>
      <c r="E35" s="35">
        <v>230</v>
      </c>
      <c r="G35" s="35">
        <f t="shared" ref="G35:G49" si="1">E35*F35</f>
        <v>0</v>
      </c>
    </row>
    <row r="37" spans="1:7" x14ac:dyDescent="0.2">
      <c r="B37" s="110">
        <v>2</v>
      </c>
      <c r="C37" s="7" t="s">
        <v>578</v>
      </c>
      <c r="D37" s="34" t="s">
        <v>14</v>
      </c>
      <c r="E37" s="35">
        <v>155</v>
      </c>
      <c r="G37" s="35">
        <f t="shared" si="1"/>
        <v>0</v>
      </c>
    </row>
    <row r="39" spans="1:7" x14ac:dyDescent="0.2">
      <c r="B39" s="110">
        <v>3</v>
      </c>
      <c r="C39" s="7" t="s">
        <v>579</v>
      </c>
      <c r="D39" s="34" t="s">
        <v>14</v>
      </c>
      <c r="E39" s="35">
        <v>263</v>
      </c>
      <c r="G39" s="35">
        <f t="shared" si="1"/>
        <v>0</v>
      </c>
    </row>
    <row r="41" spans="1:7" x14ac:dyDescent="0.2">
      <c r="B41" s="110">
        <v>4</v>
      </c>
      <c r="C41" s="7" t="s">
        <v>580</v>
      </c>
      <c r="D41" s="34" t="s">
        <v>14</v>
      </c>
      <c r="E41" s="35">
        <v>166</v>
      </c>
      <c r="G41" s="35">
        <f t="shared" si="1"/>
        <v>0</v>
      </c>
    </row>
    <row r="43" spans="1:7" x14ac:dyDescent="0.2">
      <c r="B43" s="110">
        <v>5</v>
      </c>
      <c r="C43" s="7" t="s">
        <v>581</v>
      </c>
      <c r="D43" s="34" t="s">
        <v>14</v>
      </c>
      <c r="E43" s="35">
        <v>8</v>
      </c>
      <c r="G43" s="35">
        <f t="shared" si="1"/>
        <v>0</v>
      </c>
    </row>
    <row r="45" spans="1:7" x14ac:dyDescent="0.2">
      <c r="B45" s="110">
        <v>6</v>
      </c>
      <c r="C45" s="7" t="s">
        <v>582</v>
      </c>
      <c r="D45" s="34" t="s">
        <v>14</v>
      </c>
      <c r="E45" s="35">
        <v>1</v>
      </c>
      <c r="G45" s="35">
        <f t="shared" si="1"/>
        <v>0</v>
      </c>
    </row>
    <row r="47" spans="1:7" x14ac:dyDescent="0.2">
      <c r="B47" s="110">
        <v>7</v>
      </c>
      <c r="C47" s="7" t="s">
        <v>583</v>
      </c>
      <c r="D47" s="34" t="s">
        <v>14</v>
      </c>
      <c r="E47" s="35">
        <v>53</v>
      </c>
      <c r="G47" s="35">
        <f t="shared" si="1"/>
        <v>0</v>
      </c>
    </row>
    <row r="49" spans="1:7" ht="24" x14ac:dyDescent="0.2">
      <c r="B49" s="110">
        <v>8</v>
      </c>
      <c r="C49" s="7" t="s">
        <v>584</v>
      </c>
      <c r="D49" s="34" t="s">
        <v>14</v>
      </c>
      <c r="E49" s="35">
        <v>150</v>
      </c>
      <c r="G49" s="35">
        <f t="shared" si="1"/>
        <v>0</v>
      </c>
    </row>
    <row r="51" spans="1:7" x14ac:dyDescent="0.2">
      <c r="A51" s="8"/>
      <c r="B51" s="8">
        <v>13</v>
      </c>
      <c r="C51" s="9" t="str">
        <f>_xlfn.TEXTJOIN(" ",TRUE,C33,"ukupno:")</f>
        <v>Cijevovod vanjskih i unutarnjih jedinica ukupno:</v>
      </c>
      <c r="D51" s="10"/>
      <c r="E51" s="11"/>
      <c r="F51" s="12"/>
      <c r="G51" s="11">
        <f>SUM(G34:G50)</f>
        <v>0</v>
      </c>
    </row>
    <row r="54" spans="1:7" s="51" customFormat="1" ht="30" x14ac:dyDescent="0.25">
      <c r="A54" s="26"/>
      <c r="B54" s="26"/>
      <c r="C54" s="26" t="str">
        <f>_xlfn.TEXTJOIN(" - ",TRUE,"REKAPITULACIJA",C$3)</f>
        <v>REKAPITULACIJA - GRIJANJE, HLAĐENJE I VENTILACIJA</v>
      </c>
      <c r="D54" s="26"/>
      <c r="E54" s="26"/>
      <c r="F54" s="50"/>
      <c r="G54" s="26"/>
    </row>
    <row r="58" spans="1:7" x14ac:dyDescent="0.2">
      <c r="B58" s="33" t="s">
        <v>413</v>
      </c>
      <c r="C58" s="33" t="str">
        <f>C9</f>
        <v>Cijevni razvod i puštanje u pogon</v>
      </c>
      <c r="G58" s="3">
        <f>G19</f>
        <v>0</v>
      </c>
    </row>
    <row r="59" spans="1:7" x14ac:dyDescent="0.2">
      <c r="C59" s="33"/>
      <c r="G59" s="3"/>
    </row>
    <row r="60" spans="1:7" x14ac:dyDescent="0.2">
      <c r="B60" s="33">
        <v>7</v>
      </c>
      <c r="C60" s="33" t="str">
        <f>C22</f>
        <v>Demontaža postojećih radijatora</v>
      </c>
      <c r="G60" s="3">
        <f>G30</f>
        <v>0</v>
      </c>
    </row>
    <row r="61" spans="1:7" x14ac:dyDescent="0.2">
      <c r="C61" s="33"/>
      <c r="G61" s="3"/>
    </row>
    <row r="62" spans="1:7" x14ac:dyDescent="0.2">
      <c r="B62" s="33">
        <v>13</v>
      </c>
      <c r="C62" s="33" t="str">
        <f>C33</f>
        <v>Cijevovod vanjskih i unutarnjih jedinica</v>
      </c>
      <c r="G62" s="3">
        <f>G51</f>
        <v>0</v>
      </c>
    </row>
    <row r="63" spans="1:7" x14ac:dyDescent="0.2">
      <c r="G63" s="3"/>
    </row>
    <row r="64" spans="1:7" s="13" customFormat="1" x14ac:dyDescent="0.2">
      <c r="A64" s="8" t="s">
        <v>562</v>
      </c>
      <c r="B64" s="8"/>
      <c r="C64" s="9" t="str">
        <f>_xlfn.TEXTJOIN(" ",TRUE,C$3,"UKUPNO")</f>
        <v>GRIJANJE, HLAĐENJE I VENTILACIJA UKUPNO</v>
      </c>
      <c r="D64" s="10"/>
      <c r="E64" s="11"/>
      <c r="F64" s="12"/>
      <c r="G64" s="11">
        <f>SUM(G57:G63)</f>
        <v>0</v>
      </c>
    </row>
  </sheetData>
  <sheetProtection algorithmName="SHA-512" hashValue="XUR1KWt2zPsUPW54C6CbR8F4mtuJNkDrbca5RMEAZWnPLFNymZ6Bl8ZFPbXsp1bTq4GYLjYQkL2GYhdNugS7sw==" saltValue="D7sNAzSlCNBpIjpvCd0qQw==" spinCount="100000" sheet="1" formatCells="0" formatColumns="0" formatRows="0" insertColumns="0" insertRows="0" insertHyperlinks="0" deleteColumns="0" deleteRows="0" sort="0" autoFilter="0" pivotTables="0"/>
  <pageMargins left="0.98425196850393704" right="0.59055118110236227" top="0.98425196850393704" bottom="0.98425196850393704" header="0.39370078740157483" footer="0.39370078740157483"/>
  <pageSetup paperSize="9" fitToHeight="0" orientation="portrait" r:id="rId1"/>
  <headerFooter>
    <oddHeader>&amp;L&amp;G&amp;R&amp;"Arial,Bold"&amp;7&amp;K0032FAGRAĐENJE, PROJEKTIRANJE I NADZOR&amp;"Arial,Regular"
Ulica grada Vukovara 43a,10000 Zagreb
OIB: 23141220773</oddHeader>
    <oddFooter>&amp;L&amp;9Naziv projekta: Cjelovita obnova Vile Ehrlich-Marić - I. dio
Građevina: Vila Ehrlich-Marić - Hrvatski muzej arhitekture HAZU
Lokacija: Ulica Ivana Gorana Kovačića 37, Zagreb, k.č.br. 839, k.o. Centar&amp;R&amp;"-,Bold"&amp;9&amp;A&amp;"-,Regular"
&amp;P / &amp;N</oddFooter>
  </headerFooter>
  <rowBreaks count="1" manualBreakCount="1">
    <brk id="52" max="16383" man="1"/>
  </row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9EC81-3FE9-43CB-BB47-7FBB4A2C27D5}">
  <dimension ref="A1"/>
  <sheetViews>
    <sheetView tabSelected="1"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5FB5ECB110217F4DA644741E492A7D24" ma:contentTypeVersion="7" ma:contentTypeDescription="Stvaranje novog dokumenta." ma:contentTypeScope="" ma:versionID="63ab8e7c96d95f2e8b44fcee499f2457">
  <xsd:schema xmlns:xsd="http://www.w3.org/2001/XMLSchema" xmlns:xs="http://www.w3.org/2001/XMLSchema" xmlns:p="http://schemas.microsoft.com/office/2006/metadata/properties" xmlns:ns2="c54acf1a-6878-482e-81b1-62ca3391f4a8" targetNamespace="http://schemas.microsoft.com/office/2006/metadata/properties" ma:root="true" ma:fieldsID="cc433162dd307625d975a9af76579ee6" ns2:_="">
    <xsd:import namespace="c54acf1a-6878-482e-81b1-62ca3391f4a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4acf1a-6878-482e-81b1-62ca3391f4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C7B1F3C-492C-49E3-BA7C-2D99AD7BCB1B}">
  <ds:schemaRefs>
    <ds:schemaRef ds:uri="http://schemas.microsoft.com/sharepoint/v3/contenttype/forms"/>
  </ds:schemaRefs>
</ds:datastoreItem>
</file>

<file path=customXml/itemProps2.xml><?xml version="1.0" encoding="utf-8"?>
<ds:datastoreItem xmlns:ds="http://schemas.openxmlformats.org/officeDocument/2006/customXml" ds:itemID="{080A61D7-85AA-42E7-B7A2-D913087DE2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4acf1a-6878-482e-81b1-62ca3391f4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A0DB7F-701A-4D95-B82C-C19F98DF6B9C}">
  <ds:schemaRefs>
    <ds:schemaRef ds:uri="http://schemas.microsoft.com/office/2006/metadata/properties"/>
    <ds:schemaRef ds:uri="http://purl.org/dc/dcmitype/"/>
    <ds:schemaRef ds:uri="http://purl.org/dc/terms/"/>
    <ds:schemaRef ds:uri="http://schemas.microsoft.com/office/2006/documentManagement/types"/>
    <ds:schemaRef ds:uri="http://schemas.microsoft.com/office/infopath/2007/PartnerControls"/>
    <ds:schemaRef ds:uri="e63100f9-a94c-46c2-adea-4aedceebcce9"/>
    <ds:schemaRef ds:uri="21656d07-a0d6-48f7-be90-889253fcee61"/>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8</vt:i4>
      </vt:variant>
      <vt:variant>
        <vt:lpstr>Imenovani rasponi</vt:lpstr>
      </vt:variant>
      <vt:variant>
        <vt:i4>11</vt:i4>
      </vt:variant>
    </vt:vector>
  </HeadingPairs>
  <TitlesOfParts>
    <vt:vector size="19" baseType="lpstr">
      <vt:lpstr>Naslovnica</vt:lpstr>
      <vt:lpstr>Rekapitulacija</vt:lpstr>
      <vt:lpstr>Opći uvjeti</vt:lpstr>
      <vt:lpstr>A. Građevinsko-obrtnički radovi</vt:lpstr>
      <vt:lpstr>B. Vodovd i odvodnja</vt:lpstr>
      <vt:lpstr>C. Struja i vatrodojava</vt:lpstr>
      <vt:lpstr>D. Grijanje i hlađenje</vt:lpstr>
      <vt:lpstr>List1</vt:lpstr>
      <vt:lpstr>'A. Građevinsko-obrtnički radovi'!Ispis_naslova</vt:lpstr>
      <vt:lpstr>'B. Vodovd i odvodnja'!Ispis_naslova</vt:lpstr>
      <vt:lpstr>'C. Struja i vatrodojava'!Ispis_naslova</vt:lpstr>
      <vt:lpstr>'D. Grijanje i hlađenje'!Ispis_naslova</vt:lpstr>
      <vt:lpstr>'A. Građevinsko-obrtnički radovi'!Podrucje_ispisa</vt:lpstr>
      <vt:lpstr>'B. Vodovd i odvodnja'!Podrucje_ispisa</vt:lpstr>
      <vt:lpstr>'C. Struja i vatrodojava'!Podrucje_ispisa</vt:lpstr>
      <vt:lpstr>'D. Grijanje i hlađenje'!Podrucje_ispisa</vt:lpstr>
      <vt:lpstr>Naslovnica!Podrucje_ispisa</vt:lpstr>
      <vt:lpstr>'Opći uvjeti'!Podrucje_ispisa</vt:lpstr>
      <vt:lpstr>Rekapitulacija!Podrucje_ispisa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Zornjak</dc:creator>
  <cp:lastModifiedBy>Marica Malezija</cp:lastModifiedBy>
  <cp:lastPrinted>2022-09-06T08:36:34Z</cp:lastPrinted>
  <dcterms:created xsi:type="dcterms:W3CDTF">2022-01-04T09:15:10Z</dcterms:created>
  <dcterms:modified xsi:type="dcterms:W3CDTF">2022-09-06T08:38:05Z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0x0101005FB5ECB110217F4DA644741E492A7D24</vt:lpwstr>
  </property>
  <property fmtid="{D5CDD505-2E9C-101B-9397-08002B2CF9AE}" pid="3" name="MediaServiceImageTags">
    <vt:lpwstr/>
  </property>
</Properties>
</file>